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TQ-IA/TQ-IA_Entreprise aout2024/Guides et formulaire/"/>
    </mc:Choice>
  </mc:AlternateContent>
  <xr:revisionPtr revIDLastSave="0" documentId="8_{005C57A8-1364-4426-A9FB-2595E77FADDE}" xr6:coauthVersionLast="47" xr6:coauthVersionMax="47" xr10:uidLastSave="{00000000-0000-0000-0000-000000000000}"/>
  <bookViews>
    <workbookView xWindow="28680" yWindow="-120" windowWidth="29040" windowHeight="15840" tabRatio="809" firstSheet="1" activeTab="2" xr2:uid="{50583711-9572-4F5D-AEC1-FAB0B7798844}"/>
  </bookViews>
  <sheets>
    <sheet name="Instructions" sheetId="19" state="hidden" r:id="rId1"/>
    <sheet name="Récapitulatif" sheetId="22" r:id="rId2"/>
    <sheet name="Coûts du projet et financement" sheetId="12" r:id="rId3"/>
    <sheet name="GANTT" sheetId="26" r:id="rId4"/>
    <sheet name="Choix" sheetId="23" r:id="rId5"/>
  </sheets>
  <definedNames>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12" l="1"/>
  <c r="H90" i="12"/>
  <c r="H89" i="12"/>
  <c r="H88" i="12"/>
  <c r="H92" i="12"/>
  <c r="E21" i="12"/>
  <c r="E45" i="12" l="1"/>
  <c r="N6" i="26"/>
  <c r="N9" i="26"/>
  <c r="N10" i="26"/>
  <c r="N11" i="26"/>
  <c r="N12" i="26"/>
  <c r="N13" i="26"/>
  <c r="N14" i="26"/>
  <c r="N15" i="26"/>
  <c r="N16" i="26"/>
  <c r="N17" i="26"/>
  <c r="N18" i="26"/>
  <c r="N19" i="26"/>
  <c r="N20" i="26"/>
  <c r="N21" i="26"/>
  <c r="N22" i="26"/>
  <c r="N23" i="26"/>
  <c r="N24" i="26"/>
  <c r="N25" i="26"/>
  <c r="N26" i="26"/>
  <c r="N8" i="26"/>
  <c r="N7" i="26"/>
  <c r="B51" i="12" l="1"/>
  <c r="K22" i="12" l="1"/>
  <c r="I21" i="12"/>
  <c r="I23" i="12" s="1"/>
  <c r="G21" i="12"/>
  <c r="G23" i="12" s="1"/>
  <c r="C21" i="12"/>
  <c r="C23" i="12" s="1"/>
  <c r="K20" i="12"/>
  <c r="K19" i="12"/>
  <c r="K18" i="12"/>
  <c r="K17" i="12"/>
  <c r="K16" i="12"/>
  <c r="K15" i="12"/>
  <c r="K14" i="12"/>
  <c r="K13" i="12"/>
  <c r="K12" i="12"/>
  <c r="K11" i="12"/>
  <c r="K10" i="12"/>
  <c r="K9" i="12"/>
  <c r="K7" i="12"/>
  <c r="K8" i="12"/>
  <c r="K6" i="12"/>
  <c r="D45" i="12"/>
  <c r="C45" i="12"/>
  <c r="E44" i="12"/>
  <c r="E43" i="12"/>
  <c r="E42" i="12"/>
  <c r="E41" i="12"/>
  <c r="G45" i="12" l="1"/>
  <c r="E40" i="12" l="1"/>
  <c r="E39" i="12"/>
  <c r="E38" i="12"/>
  <c r="I119" i="12"/>
  <c r="I120" i="12"/>
  <c r="I121" i="12"/>
  <c r="I122" i="12"/>
  <c r="I113" i="12"/>
  <c r="I114" i="12"/>
  <c r="I115" i="12"/>
  <c r="I116" i="12"/>
  <c r="I108" i="12"/>
  <c r="I109" i="12"/>
  <c r="I102" i="12" l="1"/>
  <c r="I95" i="12"/>
  <c r="I78" i="12"/>
  <c r="I71" i="12"/>
  <c r="I59" i="12"/>
  <c r="I107" i="12"/>
  <c r="I110" i="12"/>
  <c r="I106" i="12"/>
  <c r="I101" i="12"/>
  <c r="I103" i="12"/>
  <c r="I104" i="12"/>
  <c r="I96" i="12"/>
  <c r="I97" i="12"/>
  <c r="I98" i="12"/>
  <c r="I94" i="12"/>
  <c r="I83" i="12"/>
  <c r="I84" i="12"/>
  <c r="I85" i="12"/>
  <c r="I86" i="12"/>
  <c r="I82" i="12"/>
  <c r="I77" i="12"/>
  <c r="I79" i="12"/>
  <c r="I80" i="12"/>
  <c r="I76" i="12"/>
  <c r="I72" i="12"/>
  <c r="I73" i="12"/>
  <c r="I74" i="12"/>
  <c r="I70" i="12"/>
  <c r="I68" i="12"/>
  <c r="I65" i="12"/>
  <c r="I66" i="12"/>
  <c r="I67" i="12"/>
  <c r="I64" i="12"/>
  <c r="I89" i="12"/>
  <c r="I90" i="12"/>
  <c r="I91" i="12"/>
  <c r="I92" i="12"/>
  <c r="I88" i="12"/>
  <c r="I87" i="12" l="1"/>
  <c r="E29" i="12" l="1"/>
  <c r="D13" i="22" l="1"/>
  <c r="D10" i="22"/>
  <c r="C6" i="22" l="1"/>
  <c r="C5" i="22"/>
  <c r="C4" i="22"/>
  <c r="C3" i="22"/>
  <c r="B29" i="12"/>
  <c r="B32" i="12"/>
  <c r="B31" i="12"/>
  <c r="B30" i="12"/>
  <c r="F8" i="23"/>
  <c r="G41" i="12" s="1"/>
  <c r="F9" i="23"/>
  <c r="E23" i="12"/>
  <c r="D21" i="12"/>
  <c r="D23" i="12" s="1"/>
  <c r="E37" i="12"/>
  <c r="E31" i="12"/>
  <c r="D5" i="22" s="1"/>
  <c r="E36" i="12"/>
  <c r="E35" i="12"/>
  <c r="E34" i="12"/>
  <c r="E33" i="12"/>
  <c r="J21" i="12"/>
  <c r="J23" i="12" s="1"/>
  <c r="E30" i="12"/>
  <c r="D4" i="22" s="1"/>
  <c r="E32" i="12"/>
  <c r="D6" i="22" s="1"/>
  <c r="I52" i="12"/>
  <c r="F11" i="23"/>
  <c r="G44" i="12" s="1"/>
  <c r="F10" i="23"/>
  <c r="F21" i="12"/>
  <c r="F23" i="12" s="1"/>
  <c r="H21" i="12"/>
  <c r="H23" i="12" s="1"/>
  <c r="D46" i="12"/>
  <c r="C46" i="12"/>
  <c r="B44" i="12"/>
  <c r="B43" i="12"/>
  <c r="B42" i="12"/>
  <c r="B41" i="12"/>
  <c r="D23" i="22"/>
  <c r="D22" i="22"/>
  <c r="I81" i="12"/>
  <c r="I69" i="12"/>
  <c r="I63" i="12"/>
  <c r="I58" i="12"/>
  <c r="I60" i="12"/>
  <c r="I61" i="12"/>
  <c r="I62" i="12"/>
  <c r="I53" i="12"/>
  <c r="I54" i="12"/>
  <c r="I55" i="12"/>
  <c r="I56" i="12"/>
  <c r="B117" i="12"/>
  <c r="B105" i="12"/>
  <c r="B93" i="12"/>
  <c r="B99" i="12"/>
  <c r="B81" i="12"/>
  <c r="B75" i="12"/>
  <c r="B63" i="12"/>
  <c r="B57" i="12"/>
  <c r="D3" i="22"/>
  <c r="D25" i="22"/>
  <c r="D9" i="22"/>
  <c r="D18" i="22"/>
  <c r="D19" i="22"/>
  <c r="D20" i="22"/>
  <c r="D21" i="22"/>
  <c r="D17" i="22"/>
  <c r="D16" i="22"/>
  <c r="D15" i="22"/>
  <c r="D11" i="22"/>
  <c r="D12" i="22"/>
  <c r="D14" i="22"/>
  <c r="I112" i="12"/>
  <c r="I111" i="12" s="1"/>
  <c r="I118" i="12"/>
  <c r="I117" i="12" s="1"/>
  <c r="I100" i="12"/>
  <c r="I99" i="12" s="1"/>
  <c r="I105" i="12"/>
  <c r="I93" i="12"/>
  <c r="G43" i="12" l="1"/>
  <c r="G42" i="12"/>
  <c r="I51" i="12"/>
  <c r="K25" i="12"/>
  <c r="I57" i="12"/>
  <c r="K24" i="12"/>
  <c r="J26" i="12" s="1"/>
  <c r="I75" i="12"/>
  <c r="K21" i="12"/>
  <c r="K23" i="12" s="1"/>
  <c r="E46" i="12"/>
  <c r="F41" i="12" s="1"/>
  <c r="F12" i="23"/>
  <c r="G40" i="12" l="1"/>
  <c r="H40" i="12" s="1"/>
  <c r="D24" i="22"/>
  <c r="F44" i="12"/>
  <c r="F31" i="12"/>
  <c r="F40" i="12"/>
  <c r="F36" i="12"/>
  <c r="F37" i="12"/>
  <c r="F30" i="12"/>
  <c r="F29" i="12"/>
  <c r="F42" i="12"/>
  <c r="F43" i="12"/>
  <c r="F34" i="12"/>
  <c r="F35" i="12"/>
  <c r="F33" i="12"/>
  <c r="F38" i="12"/>
  <c r="F39" i="12"/>
  <c r="F32" i="12"/>
  <c r="D26" i="22" l="1"/>
  <c r="J32" i="12"/>
  <c r="F45" i="12"/>
  <c r="F4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Marion Stoffel</author>
  </authors>
  <commentList>
    <comment ref="C20" authorId="0" shapeId="0" xr:uid="{EFB9C2F1-E8E1-43E1-A947-DCD22F0791FD}">
      <text>
        <r>
          <rPr>
            <b/>
            <sz val="9"/>
            <color indexed="81"/>
            <rFont val="Tahoma"/>
            <family val="2"/>
          </rPr>
          <t>Marion Stoffel:</t>
        </r>
        <r>
          <rPr>
            <sz val="9"/>
            <color indexed="81"/>
            <rFont val="Tahoma"/>
            <family val="2"/>
          </rPr>
          <t xml:space="preserve">
Les projets doivent être déposés à la date suivante au CRIAQ :
15 novembre 2020
15 décembre 2020</t>
        </r>
      </text>
    </comment>
  </commentList>
</comments>
</file>

<file path=xl/sharedStrings.xml><?xml version="1.0" encoding="utf-8"?>
<sst xmlns="http://schemas.openxmlformats.org/spreadsheetml/2006/main" count="157" uniqueCount="114">
  <si>
    <t>PROGRAMME MATURATION</t>
  </si>
  <si>
    <t>Instructions</t>
  </si>
  <si>
    <t>1. Veuillez d'abord compléter les onglets de dépenses pour chaque partenaire du projet</t>
  </si>
  <si>
    <t>2. Veuillez compléter les contributions à l'onglet Budget Sommaire</t>
  </si>
  <si>
    <t>Si des stages MITACS sont prévus au budget, veuillez contacter votre chargé(e) de projet pour les inclure correctement</t>
  </si>
  <si>
    <t>Fichier à transmettre à votre chargé de projet CRIAQ au moins 15 jours avant le dépôt du projet pour évaluation - validation obligatoire : 1er novembre ou 1er décembre</t>
  </si>
  <si>
    <r>
      <rPr>
        <b/>
        <sz val="11"/>
        <color theme="1"/>
        <rFont val="Calibri"/>
        <family val="2"/>
        <scheme val="minor"/>
      </rPr>
      <t xml:space="preserve">Dépenses de projet : </t>
    </r>
    <r>
      <rPr>
        <sz val="11"/>
        <color theme="1"/>
        <rFont val="Calibri"/>
        <family val="2"/>
        <scheme val="minor"/>
      </rPr>
      <t xml:space="preserve">
</t>
    </r>
    <r>
      <rPr>
        <b/>
        <sz val="11"/>
        <color theme="1"/>
        <rFont val="Calibri"/>
        <family val="2"/>
        <scheme val="minor"/>
      </rPr>
      <t>Les dépenses jugées raisonnables et essentielles à la réalisation du projet détaillées ci-après sont admissibles :</t>
    </r>
    <r>
      <rPr>
        <sz val="11"/>
        <color theme="1"/>
        <rFont val="Calibri"/>
        <family val="2"/>
        <scheme val="minor"/>
      </rPr>
      <t xml:space="preserve"> 
• les honoraires professionnels pour des services spécialisés, y compris, le cas échéant, les dépenses détaillées dans l’offre de service du ou des membres de QuébecInnove (voir le contenu d’une offre de service à l’annexe A); 
• les services en sous-traitance4; 
• les coûts directs de la main-d’œuvre affectée au projet, y compris les avantages sociaux et les contributions aux régimes obligatoires ainsi que les frais de gestion du projet; 
• les frais de déplacement et de séjour liés à la réalisation du projet, y compris ceux des clients potentiels assistant à une démonstration en situation réelle d’opération ou d’utilisation visitant une vitrine technologique, en conformité avec les normes gouvernementales en vigueur énoncées dans le Recueil des politiques de gestion du gouvernement du Québec (voir annexe B); 
• les coûts directs de matériel et d’inventaire; 
• les coûts directs des équipements, calculés selon la proportion entre la durée du projet et la vie utile de l’équipement; 
• les frais de location d’équipements; 
• les frais d’acquisition d’études ou autre documentation; 
• les frais d’animalerie et de plateformes; 
• les frais pour la préparation d’une stratégie de protection de la propriété intellectuelle, pour l’obtention de protection de la propriété intellectuelle et pour l’acquisition de droits ou de licences de propriété intellectuelle (notamment ceux liés aux demandes de brevets, tels les honoraires d’un agent de brevets). Ces frais peuvent également être : 
- des recherches sur l’état des techniques déjà couvertes par la propriété intellectuelle canadienne et étrangère avant le dépôt éventuel d’un brevet, afin de valider la nouveauté de l’innovation à breveter, 
- la préparation d’avis sur le potentiel d’enregistrement, la contrefaçon et la validité des dessins industriels, 
- des demandes de brevet et d’enregistrement de dessin industriel et de topographie de circuit intégré, au Canada et à l’étranger, 
- des recherches sur les certifications ou les approbations nécessaires à l’utilisation du produit, le cas échéant; 
• les frais pour l’obtention d’une homologation ou d’une certification nécessaire à la commercialisation; 
• les coûts de participation à des expositions et à des salons pour présenter le produit ou le procédé et ainsi attirer des clients potentiels à la vitrine technologique. 
Note : dans le cas d’un achat, la valeur de l’équipement doit être égale ou inférieure à 15 000 $ avant les taxes.
En plus des dépenses ci-haut mentionnées, les dépenses suivantes sont admissibles dans le cadre d’un projet déposé pour un regroupement d’entreprises par un organisme répondant, jusqu’à un maximum de 5 % des dépenses admissibles du projet : 
− les frais de montage du projet par un OBNL ; les frais de gestion du projet par un OBNL. 
Les dépenses réalisées par l’entreprise québécoise à l’extérieur du Québec sont admissibles : 
- si elles sont jugées nécessaires à la réalisation du projet; 
- s’il est démontré qu’aucune option équivalente n’est disponible au Québec (justifiez, le cas échéant). 
Toutes les autres dépenses ne sont pas admissibles, notamment : 
• les dépenses effectuées avant la date du dépôt du dossier, y compris les dépenses pour lesquelles l’entreprise a pris des engagements contractuels; 
• le service de la dette, le remboursement des emprunts à venir, une perte en capital ou un remplacement de capital, un paiement ou un montant déboursé à titre de capital; 
• les dépenses de fonctionnement dans le cadre d’activités normales; 
• les frais récurrents tels que les frais annuels d’abonnement et les frais de mise à jour de logiciels; 
• les dépenses de maintien de propriété intellectuelle; 
• les dépenses d’acquisition ou d’aménagement de terrain; 
• les dépenses d’acquisition, de construction et d’agrandissement d’immeuble; 
• les transactions entre entreprises ou partenaires liés; 
• les taxes de vente applicables au Québec; 
• les dépenses liées à la commercialisation, dans le cas d’un projet qui n’est pas une démonstration en situation réelle d’opération, ou à la préparation d’un plan de commercialisation ou d’une vitrine technologique. 
 </t>
    </r>
    <r>
      <rPr>
        <b/>
        <sz val="11"/>
        <color theme="1"/>
        <rFont val="Calibri"/>
        <family val="2"/>
        <scheme val="minor"/>
      </rPr>
      <t xml:space="preserve">
Les dépenses suivantes ne sont PAS admissibles :
</t>
    </r>
    <r>
      <rPr>
        <sz val="11"/>
        <color theme="1"/>
        <rFont val="Calibri"/>
        <family val="2"/>
        <scheme val="minor"/>
      </rPr>
      <t xml:space="preserve">
•	les dépenses liées à la location de bureaux ou de laboratoires pour l’expansion de l’entreprise (filiale ou bureau additionnel);
•	le service de la dette, le remboursement des emprunts à venir, une perte en capital ou un remplacement de capital, un paiement ou un montant déboursé à titre de capital;
•	les dépenses d’immobilisation et d’amortissement;
•	les dépenses de fonctionnement dans le cadre d’activités régulières;
•	les frais récurrents tels que les frais annuels d’abonnement et les frais de mise à jour de logiciels;
•	les dépenses de maintien de propriété intellectuelle
•	les transactions entre entreprises ou partenaires liés;
•	les taxes de vente;
•	les dépenses ayant déjà bénéficié d’une aide financière du Ministère;
•	les coûts d’acquisition d’équipements structurants (par exemple, l’acquisition d’une machine qui exigerait le déboursement de plus de 60 % de la subvention versée).
•	Les sommes liées à la libération des enseignants pour réaliser des activités dans le cadre des projets ne peuvent figurer dans ce poste de dépenses.
Les dépenses effectuées ou engagées avant la date de dépôt de la demande d’aide financière ne sont pas admissibles
 </t>
    </r>
  </si>
  <si>
    <t xml:space="preserve">Poste de dépenses    </t>
  </si>
  <si>
    <t xml:space="preserve">Nature ($) </t>
  </si>
  <si>
    <t>Frais de déplacement et de séjour</t>
  </si>
  <si>
    <t>Frais de location d’équipements</t>
  </si>
  <si>
    <t>Frais d’animalerie et de plateformes</t>
  </si>
  <si>
    <t>Frais d’acquisition ou de gestion de la propriété intellectuelle</t>
  </si>
  <si>
    <t>Description</t>
  </si>
  <si>
    <t>Nombre d'unités</t>
  </si>
  <si>
    <t>Total</t>
  </si>
  <si>
    <t>Total ($)</t>
  </si>
  <si>
    <t>Entreprise 1</t>
  </si>
  <si>
    <t>Entreprise 2</t>
  </si>
  <si>
    <t>Entreprise 3</t>
  </si>
  <si>
    <t>Espèces ($)</t>
  </si>
  <si>
    <t>Nature ($)</t>
  </si>
  <si>
    <t>Nombre de jours</t>
  </si>
  <si>
    <t>Frais jounaliers 
(par jour)</t>
  </si>
  <si>
    <t xml:space="preserve">Incluant toutes les dépenses </t>
  </si>
  <si>
    <t>Pourcentage (%)</t>
  </si>
  <si>
    <t>Sources du financement</t>
  </si>
  <si>
    <t>Coût unitaire ou horaire ($)</t>
  </si>
  <si>
    <t>Calcul de l'amortissement pour les équipements</t>
  </si>
  <si>
    <t>% utilisation dans le cadre du projet</t>
  </si>
  <si>
    <t>Coût indiqué dans le formulaire</t>
  </si>
  <si>
    <t>Quantité</t>
  </si>
  <si>
    <t>Durée de vie utile  (mois)</t>
  </si>
  <si>
    <t>Total des dépenses admissibles</t>
  </si>
  <si>
    <t>Coûts directs de matériel et des stocks</t>
  </si>
  <si>
    <t>Entreprise 4</t>
  </si>
  <si>
    <t>Inscrire l'aide gouvernementale 1</t>
  </si>
  <si>
    <t>Inscrire l'aide gouvernementale 2</t>
  </si>
  <si>
    <t>Inscrire l'aide gouvernementale 3</t>
  </si>
  <si>
    <t>Inscrire l'aide gouvernementale 4</t>
  </si>
  <si>
    <t>Honoraires professionnels pour des services spécialisés 
(y compris les services en sous-traitance)</t>
  </si>
  <si>
    <t>Coûts directs de main-d’œuvre affectés au projet
(y compris les avantages sociaux et les contributions aux régimes obligatoires)</t>
  </si>
  <si>
    <t>Coûts directs des équipements amortis ou immobilisés sur la durée du projet 
(amortis = espèces, immobilisés = nature)</t>
  </si>
  <si>
    <t>Coûts directs de la main-d’œuvre des stagiaires</t>
  </si>
  <si>
    <t>Frais d’acquisition d’études ou autres documents</t>
  </si>
  <si>
    <t>Offre de service : centre de recherche public 1</t>
  </si>
  <si>
    <t>Offre de service : centre de recherche public 2</t>
  </si>
  <si>
    <t>Frais d’obtention d’une homologation ou d’une certification nécessaire à la commercialisation</t>
  </si>
  <si>
    <t>COÛT TOTAL DES DÉPENSES</t>
  </si>
  <si>
    <t>Choisir le type d'entreprise</t>
  </si>
  <si>
    <t>PME</t>
  </si>
  <si>
    <t>Start-up</t>
  </si>
  <si>
    <t>Inscrire autre contribution financière 1</t>
  </si>
  <si>
    <t>Inscrire autre contribution financière 2</t>
  </si>
  <si>
    <t>Inscrire autre contribution financière 3</t>
  </si>
  <si>
    <t>Inscrire autre contribution financière 4</t>
  </si>
  <si>
    <t>GE</t>
  </si>
  <si>
    <t>Les entreprises</t>
  </si>
  <si>
    <t>Entreprise 1 :</t>
  </si>
  <si>
    <t>Entreprise 2 :</t>
  </si>
  <si>
    <t>Entreprise 3 :</t>
  </si>
  <si>
    <t>Entreprise 4 :</t>
  </si>
  <si>
    <t>Montant</t>
  </si>
  <si>
    <t>Vérification de la contribution du MEIE</t>
  </si>
  <si>
    <t>Total MEIE</t>
  </si>
  <si>
    <t>Montant admissible entreprise 1</t>
  </si>
  <si>
    <t>Montant admissible entreprise 2</t>
  </si>
  <si>
    <t>Montant admissible entreprise 3</t>
  </si>
  <si>
    <t>Montant admissible entreprise 4</t>
  </si>
  <si>
    <t>Frais de montage de projet (maximum 2% jusqu'à 25 000$)
(seulement pour les start-up)</t>
  </si>
  <si>
    <t>Total de la contribution du MEIE</t>
  </si>
  <si>
    <t>Cumul des aides gouvernementales et MEIE</t>
  </si>
  <si>
    <t>Total des dépenses non admissibles, s'il y a lieu. Veuillez-vous référer à la page 12 du guide de l’appel pour l’admissibilité des dépenses.</t>
  </si>
  <si>
    <t>TOTAL DES CONTRIBUTIONS</t>
  </si>
  <si>
    <t>Inscrire le nom de l'entreprise</t>
  </si>
  <si>
    <t>Durée du projet (mois)</t>
  </si>
  <si>
    <t>Pour ajouter des données, insérez des lignes AU-DESSUS de celle-ci.</t>
  </si>
  <si>
    <t>Tâche 5</t>
  </si>
  <si>
    <t>Tâche 4</t>
  </si>
  <si>
    <t>Tâche 3</t>
  </si>
  <si>
    <t>Tâche 2</t>
  </si>
  <si>
    <t>Tâche 1</t>
  </si>
  <si>
    <t>TITRE 3</t>
  </si>
  <si>
    <t>TITRE 2</t>
  </si>
  <si>
    <t>TITRE 1</t>
  </si>
  <si>
    <t>Début</t>
  </si>
  <si>
    <t>Équipement(s) utilisé(s)</t>
  </si>
  <si>
    <t>Personnel impliqué (étudiants, chercheurs, employés, etc.)</t>
  </si>
  <si>
    <t>Partenaire(s) impliqué(s) (entreprise, sous-traitant, centre de recherhce, etc.)</t>
  </si>
  <si>
    <t xml:space="preserve">Décision poursuite/arrêt ou go/no go (inscrire 'oui' s'il y a lieu) </t>
  </si>
  <si>
    <t>Livrables</t>
  </si>
  <si>
    <t>Date de début du projet :</t>
  </si>
  <si>
    <t>TITRE DU PROJET</t>
  </si>
  <si>
    <t>Fin</t>
  </si>
  <si>
    <t>Coût total de l'étape</t>
  </si>
  <si>
    <t>Étape / sous-étape</t>
  </si>
  <si>
    <t>Incertitude(s) technologique(s)</t>
  </si>
  <si>
    <t>Méthode(s) mitigation</t>
  </si>
  <si>
    <t>Nom de l'entreprise</t>
  </si>
  <si>
    <t>Honoraires professionnels pour des services spécialisés</t>
  </si>
  <si>
    <t>Coûts directs de main-d’œuvre affectés au projet</t>
  </si>
  <si>
    <t xml:space="preserve">Coûts directs des équipements amortis ou immobilisés sur la durée du projet </t>
  </si>
  <si>
    <t>Frais de montage de projet</t>
  </si>
  <si>
    <t xml:space="preserve">Frais de gestion et de montage RSRI </t>
  </si>
  <si>
    <t>Total des dépenses non admissibles, s'il y a lieu</t>
  </si>
  <si>
    <t>POSTES DE DÉPENSES</t>
  </si>
  <si>
    <t xml:space="preserve">PosteS de dépenses    </t>
  </si>
  <si>
    <t>Total espèces</t>
  </si>
  <si>
    <t>Total nature</t>
  </si>
  <si>
    <t>Nombre de semaines</t>
  </si>
  <si>
    <t>Frais de gestion et de montage RSRI (maximum 5% jusqu'à 100 000$)</t>
  </si>
  <si>
    <t>Prix unitaire</t>
  </si>
  <si>
    <t>Ventilation des dépenses</t>
  </si>
  <si>
    <t>Date fin du projet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</si>
</sst>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quot;$&quot;* #,##0.00_-;\-&quot;$&quot;* #,##0.00_-;_-&quot;$&quot;* &quot;-&quot;??_-;_-@_-"/>
    <numFmt numFmtId="165" formatCode="_-&quot;$&quot;* #,##0_-;\-&quot;$&quot;* #,##0_-;_-&quot;$&quot;* &quot;-&quot;??_-;_-@_-"/>
    <numFmt numFmtId="166" formatCode="#,##0\ &quot;$&quot;"/>
    <numFmt numFmtId="167" formatCode="_ * #,##0_)\ _$_ ;_ * \(#,##0\)\ _$_ ;_ * &quot;-&quot;??_)\ _$_ ;_ @_ "/>
    <numFmt numFmtId="168" formatCode="_ * #,##0_)\ _$_ ;_ * \(#,##0\)\ _$_ ;_ * &quot;-&quot;_)\ _$_ ;_ @_ "/>
    <numFmt numFmtId="169" formatCode="ddd\,\ m/d/yyyy"/>
    <numFmt numFmtId="170" formatCode="dd/mm/yy;@"/>
    <numFmt numFmtId="171" formatCode="[$-C0C]d\ mmm\ yyyy;@"/>
    <numFmt numFmtId="172" formatCode="_ * #,##0.00_)\ _$_ ;_ * \(#,##0.00\)\ _$_ ;_ * &quot;-&quot;_)\ _$_ ;_ @_ "/>
  </numFmts>
  <fonts count="4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12"/>
      <color indexed="8"/>
      <name val="Arial"/>
      <family val="2"/>
    </font>
    <font>
      <b/>
      <sz val="12"/>
      <color indexed="8"/>
      <name val="Arial"/>
      <family val="2"/>
    </font>
    <font>
      <b/>
      <u/>
      <sz val="12"/>
      <color indexed="8"/>
      <name val="Arial"/>
      <family val="2"/>
    </font>
    <font>
      <b/>
      <sz val="16"/>
      <color indexed="8"/>
      <name val="Calibri"/>
      <family val="2"/>
      <scheme val="minor"/>
    </font>
    <font>
      <sz val="12"/>
      <color indexed="10"/>
      <name val="Calibri"/>
      <family val="2"/>
      <scheme val="minor"/>
    </font>
    <font>
      <sz val="12"/>
      <color indexed="8"/>
      <name val="Calibri"/>
      <family val="2"/>
      <scheme val="minor"/>
    </font>
    <font>
      <b/>
      <sz val="12"/>
      <color indexed="8"/>
      <name val="Calibri"/>
      <family val="2"/>
      <scheme val="minor"/>
    </font>
    <font>
      <b/>
      <u/>
      <sz val="12"/>
      <color indexed="8"/>
      <name val="Calibri"/>
      <family val="2"/>
      <scheme val="minor"/>
    </font>
    <font>
      <sz val="9"/>
      <color indexed="81"/>
      <name val="Tahoma"/>
      <family val="2"/>
    </font>
    <font>
      <b/>
      <sz val="9"/>
      <color indexed="81"/>
      <name val="Tahoma"/>
      <family val="2"/>
    </font>
    <font>
      <sz val="11"/>
      <color indexed="8"/>
      <name val="Calibri"/>
      <family val="2"/>
      <scheme val="minor"/>
    </font>
    <font>
      <u/>
      <sz val="11"/>
      <color theme="10"/>
      <name val="Calibri"/>
      <family val="2"/>
      <scheme val="minor"/>
    </font>
    <font>
      <i/>
      <sz val="12"/>
      <color indexed="8"/>
      <name val="Calibri"/>
      <family val="2"/>
      <scheme val="minor"/>
    </font>
    <font>
      <sz val="10"/>
      <color rgb="FF000000"/>
      <name val="Arial"/>
      <family val="2"/>
    </font>
    <font>
      <sz val="8"/>
      <name val="Calibri"/>
      <family val="2"/>
      <scheme val="minor"/>
    </font>
    <font>
      <i/>
      <sz val="10"/>
      <color theme="1"/>
      <name val="Arial Nova Cond"/>
      <family val="2"/>
    </font>
    <font>
      <sz val="11"/>
      <color theme="1"/>
      <name val="Arial Nova Cond"/>
      <family val="2"/>
    </font>
    <font>
      <b/>
      <sz val="11"/>
      <color theme="1"/>
      <name val="Arial Nova Cond"/>
      <family val="2"/>
    </font>
    <font>
      <b/>
      <u/>
      <sz val="11"/>
      <color theme="1"/>
      <name val="Arial Nova Cond"/>
      <family val="2"/>
    </font>
    <font>
      <b/>
      <i/>
      <sz val="12"/>
      <color theme="1"/>
      <name val="Arial Nova Cond"/>
      <family val="2"/>
    </font>
    <font>
      <sz val="11"/>
      <color theme="1"/>
      <name val="Aptos"/>
      <family val="2"/>
    </font>
    <font>
      <i/>
      <sz val="11"/>
      <color theme="1"/>
      <name val="Arial Nova Cond"/>
      <family val="2"/>
    </font>
    <font>
      <sz val="11"/>
      <name val="Arial Nova Cond"/>
      <family val="2"/>
    </font>
    <font>
      <sz val="10"/>
      <color theme="1"/>
      <name val="Arial Nova Cond"/>
      <family val="2"/>
    </font>
    <font>
      <sz val="11"/>
      <color theme="0"/>
      <name val="Calibri"/>
      <family val="2"/>
      <scheme val="minor"/>
    </font>
    <font>
      <u/>
      <sz val="11"/>
      <color indexed="12"/>
      <name val="Arial"/>
      <family val="2"/>
    </font>
    <font>
      <sz val="14"/>
      <color theme="1"/>
      <name val="Calibri"/>
      <family val="2"/>
      <scheme val="minor"/>
    </font>
    <font>
      <b/>
      <sz val="22"/>
      <color theme="1" tint="0.34998626667073579"/>
      <name val="Calibri Light"/>
      <family val="2"/>
      <scheme val="major"/>
    </font>
    <font>
      <sz val="11"/>
      <color theme="0"/>
      <name val="Arial Nova Cond"/>
      <family val="2"/>
    </font>
    <font>
      <sz val="14"/>
      <name val="Arial Nova Cond"/>
      <family val="2"/>
    </font>
    <font>
      <b/>
      <sz val="16"/>
      <name val="Arial Nova Cond"/>
      <family val="2"/>
    </font>
    <font>
      <sz val="10"/>
      <name val="Arial Nova Cond"/>
      <family val="2"/>
    </font>
    <font>
      <b/>
      <sz val="10"/>
      <color theme="0"/>
      <name val="Arial Nova Cond"/>
      <family val="2"/>
    </font>
    <font>
      <b/>
      <sz val="11"/>
      <name val="Arial Nova Cond"/>
      <family val="2"/>
    </font>
    <font>
      <sz val="11"/>
      <color theme="1"/>
      <name val="Arial Nova Cond"/>
      <family val="2"/>
    </font>
    <font>
      <b/>
      <sz val="18"/>
      <color theme="0"/>
      <name val="Arial Nova Cond"/>
      <family val="2"/>
    </font>
    <font>
      <sz val="10"/>
      <color theme="0"/>
      <name val="Arial Nova Cond"/>
      <family val="2"/>
    </font>
  </fonts>
  <fills count="11">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9E7"/>
        <bgColor indexed="64"/>
      </patternFill>
    </fill>
    <fill>
      <patternFill patternType="solid">
        <fgColor rgb="FFE6F1DF"/>
        <bgColor indexed="64"/>
      </patternFill>
    </fill>
    <fill>
      <patternFill patternType="solid">
        <fgColor theme="0" tint="-0.249977111117893"/>
        <bgColor indexed="64"/>
      </patternFill>
    </fill>
    <fill>
      <patternFill patternType="solid">
        <fgColor theme="9"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20">
    <xf numFmtId="0" fontId="0" fillId="0" borderId="0"/>
    <xf numFmtId="164" fontId="2" fillId="0" borderId="0" applyFont="0" applyFill="0" applyBorder="0" applyAlignment="0" applyProtection="0"/>
    <xf numFmtId="9" fontId="2" fillId="0" borderId="0" applyFont="0" applyFill="0" applyBorder="0" applyAlignment="0" applyProtection="0"/>
    <xf numFmtId="1" fontId="4" fillId="0" borderId="0"/>
    <xf numFmtId="0" fontId="15" fillId="0" borderId="0" applyNumberFormat="0" applyFill="0" applyBorder="0" applyAlignment="0" applyProtection="0"/>
    <xf numFmtId="0" fontId="17" fillId="0" borderId="0"/>
    <xf numFmtId="0" fontId="28" fillId="0" borderId="0"/>
    <xf numFmtId="0" fontId="29" fillId="0" borderId="0" applyNumberFormat="0" applyFill="0" applyBorder="0" applyAlignment="0" applyProtection="0">
      <alignment vertical="top"/>
      <protection locked="0"/>
    </xf>
    <xf numFmtId="37" fontId="2" fillId="0" borderId="0" applyFont="0" applyFill="0" applyBorder="0" applyProtection="0">
      <alignment horizontal="center" vertical="center"/>
    </xf>
    <xf numFmtId="14" fontId="2" fillId="0" borderId="0" applyFont="0" applyFill="0" applyBorder="0">
      <alignment horizontal="center" vertical="center"/>
    </xf>
    <xf numFmtId="9" fontId="2" fillId="0" borderId="0" applyFont="0" applyFill="0" applyBorder="0" applyProtection="0">
      <alignment horizontal="center" vertical="center"/>
    </xf>
    <xf numFmtId="0" fontId="2" fillId="0" borderId="0" applyNumberFormat="0" applyFill="0" applyProtection="0">
      <alignment horizontal="right" vertical="center" indent="1"/>
    </xf>
    <xf numFmtId="0" fontId="30" fillId="0" borderId="0" applyNumberFormat="0" applyFill="0" applyAlignment="0" applyProtection="0"/>
    <xf numFmtId="0" fontId="31" fillId="0" borderId="0" applyNumberFormat="0" applyFill="0" applyBorder="0" applyAlignment="0" applyProtection="0"/>
    <xf numFmtId="0" fontId="30" fillId="0" borderId="0" applyNumberFormat="0" applyFill="0" applyProtection="0">
      <alignment vertical="top"/>
    </xf>
    <xf numFmtId="0" fontId="2" fillId="0" borderId="0" applyNumberFormat="0" applyFill="0" applyProtection="0">
      <alignment horizontal="right" indent="1"/>
    </xf>
    <xf numFmtId="169" fontId="2" fillId="0" borderId="54">
      <alignment horizontal="center" vertical="center"/>
    </xf>
    <xf numFmtId="0" fontId="2" fillId="0" borderId="55" applyFill="0">
      <alignment horizontal="center" vertical="center"/>
    </xf>
    <xf numFmtId="0" fontId="2" fillId="0" borderId="55" applyFill="0">
      <alignment horizontal="left" vertical="center" indent="2"/>
    </xf>
    <xf numFmtId="170" fontId="2" fillId="0" borderId="55" applyFill="0">
      <alignment horizontal="center" vertical="center"/>
    </xf>
  </cellStyleXfs>
  <cellXfs count="243">
    <xf numFmtId="0" fontId="0" fillId="0" borderId="0" xfId="0"/>
    <xf numFmtId="0" fontId="2" fillId="0" borderId="0" xfId="0" applyFont="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3" fillId="0" borderId="0" xfId="0" applyFont="1" applyAlignment="1" applyProtection="1">
      <alignment horizontal="left" vertical="center" wrapText="1"/>
      <protection locked="0"/>
    </xf>
    <xf numFmtId="1" fontId="15" fillId="4" borderId="0" xfId="4" applyNumberFormat="1" applyFill="1" applyBorder="1" applyAlignment="1" applyProtection="1">
      <alignment horizontal="left"/>
    </xf>
    <xf numFmtId="0" fontId="0" fillId="4" borderId="0" xfId="0" applyFill="1"/>
    <xf numFmtId="1" fontId="7" fillId="4" borderId="0" xfId="3" applyFont="1" applyFill="1" applyAlignment="1">
      <alignment horizontal="center" vertical="top"/>
    </xf>
    <xf numFmtId="1" fontId="7" fillId="0" borderId="0" xfId="3" applyFont="1"/>
    <xf numFmtId="1" fontId="8" fillId="0" borderId="0" xfId="3" applyFont="1" applyAlignment="1">
      <alignment horizontal="left"/>
    </xf>
    <xf numFmtId="1" fontId="16" fillId="4" borderId="0" xfId="3" applyFont="1" applyFill="1" applyAlignment="1">
      <alignment vertical="top" wrapText="1"/>
    </xf>
    <xf numFmtId="1" fontId="9" fillId="0" borderId="0" xfId="3" applyFont="1" applyAlignment="1">
      <alignment horizontal="left"/>
    </xf>
    <xf numFmtId="1" fontId="11" fillId="4" borderId="0" xfId="3" applyFont="1" applyFill="1" applyAlignment="1">
      <alignment horizontal="left"/>
    </xf>
    <xf numFmtId="0" fontId="10" fillId="4" borderId="0" xfId="3" applyNumberFormat="1" applyFont="1" applyFill="1" applyAlignment="1">
      <alignment horizontal="left"/>
    </xf>
    <xf numFmtId="1" fontId="10" fillId="4" borderId="0" xfId="3" applyFont="1" applyFill="1"/>
    <xf numFmtId="1" fontId="10" fillId="0" borderId="0" xfId="3" applyFont="1"/>
    <xf numFmtId="1" fontId="10" fillId="4" borderId="0" xfId="3" applyFont="1" applyFill="1" applyAlignment="1">
      <alignment horizontal="left" indent="3"/>
    </xf>
    <xf numFmtId="1" fontId="10" fillId="0" borderId="0" xfId="3" applyFont="1" applyAlignment="1">
      <alignment horizontal="left" indent="3"/>
    </xf>
    <xf numFmtId="1" fontId="3" fillId="4" borderId="0" xfId="3" applyFont="1" applyFill="1" applyAlignment="1">
      <alignment horizontal="left"/>
    </xf>
    <xf numFmtId="1" fontId="14" fillId="4" borderId="0" xfId="3" applyFont="1" applyFill="1" applyAlignment="1">
      <alignment horizontal="left"/>
    </xf>
    <xf numFmtId="1" fontId="4" fillId="4" borderId="0" xfId="3" applyFill="1" applyAlignment="1">
      <alignment horizontal="left"/>
    </xf>
    <xf numFmtId="1" fontId="4" fillId="4" borderId="6" xfId="3" applyFill="1" applyBorder="1" applyAlignment="1">
      <alignment horizontal="left"/>
    </xf>
    <xf numFmtId="1" fontId="4" fillId="0" borderId="0" xfId="3" applyAlignment="1">
      <alignment horizontal="left"/>
    </xf>
    <xf numFmtId="0" fontId="6" fillId="4" borderId="8" xfId="3" applyNumberFormat="1" applyFont="1" applyFill="1" applyBorder="1" applyAlignment="1">
      <alignment horizontal="left"/>
    </xf>
    <xf numFmtId="1" fontId="4" fillId="4" borderId="9" xfId="3" applyFill="1" applyBorder="1" applyAlignment="1">
      <alignment horizontal="left"/>
    </xf>
    <xf numFmtId="1" fontId="5" fillId="0" borderId="0" xfId="3" applyFont="1" applyAlignment="1">
      <alignment horizontal="left"/>
    </xf>
    <xf numFmtId="0" fontId="20" fillId="0" borderId="0" xfId="0" applyFont="1" applyAlignment="1" applyProtection="1">
      <alignment vertical="center"/>
      <protection locked="0"/>
    </xf>
    <xf numFmtId="0" fontId="21" fillId="0" borderId="6" xfId="0" applyFont="1" applyBorder="1" applyAlignment="1" applyProtection="1">
      <alignment horizontal="center" vertical="center"/>
      <protection locked="0"/>
    </xf>
    <xf numFmtId="0" fontId="21" fillId="0" borderId="0" xfId="0" applyFont="1" applyAlignment="1" applyProtection="1">
      <alignment vertical="center"/>
      <protection locked="0"/>
    </xf>
    <xf numFmtId="165" fontId="20" fillId="0" borderId="0" xfId="0" applyNumberFormat="1" applyFont="1" applyAlignment="1" applyProtection="1">
      <alignment vertical="center"/>
      <protection locked="0"/>
    </xf>
    <xf numFmtId="0" fontId="20" fillId="0" borderId="17" xfId="0" applyFont="1" applyBorder="1" applyAlignment="1" applyProtection="1">
      <alignment horizontal="left" vertical="center" wrapText="1" indent="1"/>
      <protection locked="0"/>
    </xf>
    <xf numFmtId="0" fontId="20" fillId="0" borderId="17" xfId="0" applyFont="1" applyBorder="1" applyAlignment="1" applyProtection="1">
      <alignment horizontal="left" vertical="center" indent="1"/>
      <protection locked="0"/>
    </xf>
    <xf numFmtId="0" fontId="24" fillId="0" borderId="0" xfId="0" applyFont="1"/>
    <xf numFmtId="167" fontId="20" fillId="8" borderId="17" xfId="1" applyNumberFormat="1" applyFont="1" applyFill="1" applyBorder="1" applyAlignment="1" applyProtection="1">
      <alignment horizontal="center" vertical="center"/>
    </xf>
    <xf numFmtId="167" fontId="21" fillId="8" borderId="18" xfId="1" applyNumberFormat="1" applyFont="1" applyFill="1" applyBorder="1" applyAlignment="1" applyProtection="1">
      <alignment horizontal="center" vertical="center"/>
    </xf>
    <xf numFmtId="167" fontId="21" fillId="8" borderId="31" xfId="1" applyNumberFormat="1" applyFont="1" applyFill="1" applyBorder="1" applyAlignment="1" applyProtection="1">
      <alignment horizontal="center" vertical="center"/>
    </xf>
    <xf numFmtId="167" fontId="21" fillId="8" borderId="32" xfId="1" applyNumberFormat="1" applyFont="1" applyFill="1" applyBorder="1" applyAlignment="1" applyProtection="1">
      <alignment horizontal="center" vertical="center"/>
    </xf>
    <xf numFmtId="167" fontId="20" fillId="0" borderId="0" xfId="0" applyNumberFormat="1" applyFont="1" applyAlignment="1" applyProtection="1">
      <alignment vertical="center"/>
      <protection locked="0"/>
    </xf>
    <xf numFmtId="0" fontId="20" fillId="0" borderId="18" xfId="0" applyFont="1" applyBorder="1" applyAlignment="1" applyProtection="1">
      <alignment horizontal="left" vertical="center" wrapText="1" indent="1"/>
      <protection locked="0"/>
    </xf>
    <xf numFmtId="167" fontId="20" fillId="8" borderId="18" xfId="1" applyNumberFormat="1" applyFont="1" applyFill="1" applyBorder="1" applyAlignment="1" applyProtection="1">
      <alignment horizontal="center" vertical="center"/>
    </xf>
    <xf numFmtId="0" fontId="20" fillId="0" borderId="26" xfId="0" applyFont="1" applyBorder="1" applyAlignment="1" applyProtection="1">
      <alignment horizontal="left" vertical="center" wrapText="1" indent="1"/>
      <protection locked="0"/>
    </xf>
    <xf numFmtId="167" fontId="20" fillId="7" borderId="41" xfId="1" applyNumberFormat="1" applyFont="1" applyFill="1" applyBorder="1" applyAlignment="1" applyProtection="1">
      <alignment horizontal="center" vertical="center"/>
      <protection locked="0"/>
    </xf>
    <xf numFmtId="167" fontId="20" fillId="8" borderId="26" xfId="1" applyNumberFormat="1" applyFont="1" applyFill="1" applyBorder="1" applyAlignment="1" applyProtection="1">
      <alignment horizontal="center" vertical="center"/>
    </xf>
    <xf numFmtId="0" fontId="20" fillId="0" borderId="2" xfId="0" applyFont="1" applyBorder="1" applyAlignment="1" applyProtection="1">
      <alignment vertical="center"/>
      <protection locked="0"/>
    </xf>
    <xf numFmtId="0" fontId="20" fillId="0" borderId="3" xfId="0" applyFont="1" applyBorder="1" applyAlignment="1" applyProtection="1">
      <alignment vertical="center"/>
      <protection locked="0"/>
    </xf>
    <xf numFmtId="0" fontId="20" fillId="0" borderId="4" xfId="0" applyFont="1" applyBorder="1" applyAlignment="1" applyProtection="1">
      <alignment vertical="center"/>
      <protection locked="0"/>
    </xf>
    <xf numFmtId="0" fontId="20" fillId="0" borderId="5" xfId="0" applyFont="1" applyBorder="1" applyAlignment="1" applyProtection="1">
      <alignment vertical="center"/>
      <protection locked="0"/>
    </xf>
    <xf numFmtId="167" fontId="20" fillId="0" borderId="6" xfId="0" applyNumberFormat="1" applyFont="1" applyBorder="1" applyAlignment="1" applyProtection="1">
      <alignment horizontal="right" vertical="center" indent="1"/>
      <protection locked="0"/>
    </xf>
    <xf numFmtId="0" fontId="20" fillId="0" borderId="7" xfId="0" applyFont="1" applyBorder="1" applyAlignment="1" applyProtection="1">
      <alignment vertical="center"/>
      <protection locked="0"/>
    </xf>
    <xf numFmtId="0" fontId="20" fillId="0" borderId="8" xfId="0" applyFont="1" applyBorder="1" applyAlignment="1" applyProtection="1">
      <alignment vertical="center"/>
      <protection locked="0"/>
    </xf>
    <xf numFmtId="167" fontId="20" fillId="0" borderId="9" xfId="0" applyNumberFormat="1" applyFont="1" applyBorder="1" applyAlignment="1" applyProtection="1">
      <alignment horizontal="right" vertical="center" indent="1"/>
      <protection locked="0"/>
    </xf>
    <xf numFmtId="0" fontId="25" fillId="0" borderId="5"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0" fillId="0" borderId="0" xfId="0" applyFont="1" applyAlignment="1" applyProtection="1">
      <alignment horizontal="left" vertical="center" indent="1"/>
      <protection locked="0"/>
    </xf>
    <xf numFmtId="0" fontId="19" fillId="0" borderId="0" xfId="0" applyFont="1" applyAlignment="1" applyProtection="1">
      <alignment vertical="center"/>
      <protection locked="0"/>
    </xf>
    <xf numFmtId="0" fontId="27" fillId="0" borderId="0" xfId="0" applyFont="1" applyAlignment="1" applyProtection="1">
      <alignment horizontal="left" vertical="center" indent="1"/>
      <protection locked="0"/>
    </xf>
    <xf numFmtId="0" fontId="19" fillId="0" borderId="0" xfId="0" applyFont="1" applyAlignment="1" applyProtection="1">
      <alignment vertical="center" wrapText="1"/>
      <protection locked="0"/>
    </xf>
    <xf numFmtId="0" fontId="21" fillId="6" borderId="26" xfId="0" applyFont="1" applyFill="1" applyBorder="1" applyAlignment="1" applyProtection="1">
      <alignment horizontal="left" vertical="center" indent="1"/>
      <protection locked="0"/>
    </xf>
    <xf numFmtId="0" fontId="21" fillId="6" borderId="13" xfId="0" applyFont="1" applyFill="1" applyBorder="1" applyAlignment="1" applyProtection="1">
      <alignment horizontal="left" vertical="center" indent="1"/>
      <protection locked="0"/>
    </xf>
    <xf numFmtId="0" fontId="21" fillId="6" borderId="28" xfId="0" applyFont="1" applyFill="1" applyBorder="1" applyAlignment="1" applyProtection="1">
      <alignment horizontal="center" vertical="center"/>
      <protection locked="0"/>
    </xf>
    <xf numFmtId="0" fontId="21" fillId="6" borderId="33" xfId="0" applyFont="1" applyFill="1" applyBorder="1" applyAlignment="1" applyProtection="1">
      <alignment horizontal="center" vertical="center"/>
      <protection locked="0"/>
    </xf>
    <xf numFmtId="0" fontId="21" fillId="6" borderId="40" xfId="0" applyFont="1" applyFill="1" applyBorder="1" applyAlignment="1" applyProtection="1">
      <alignment horizontal="center" vertical="center"/>
      <protection locked="0"/>
    </xf>
    <xf numFmtId="0" fontId="21" fillId="6" borderId="13" xfId="0" applyFont="1" applyFill="1" applyBorder="1" applyAlignment="1" applyProtection="1">
      <alignment horizontal="center" vertical="center"/>
      <protection locked="0"/>
    </xf>
    <xf numFmtId="0" fontId="21" fillId="6" borderId="2" xfId="0" applyFont="1" applyFill="1" applyBorder="1" applyAlignment="1" applyProtection="1">
      <alignment horizontal="center" vertical="center"/>
      <protection locked="0"/>
    </xf>
    <xf numFmtId="0" fontId="21" fillId="6" borderId="29" xfId="0" applyFont="1" applyFill="1" applyBorder="1" applyAlignment="1" applyProtection="1">
      <alignment horizontal="center" vertical="center"/>
      <protection locked="0"/>
    </xf>
    <xf numFmtId="10" fontId="21" fillId="6" borderId="43" xfId="2" applyNumberFormat="1" applyFont="1" applyFill="1" applyBorder="1" applyAlignment="1" applyProtection="1">
      <alignment horizontal="center" vertical="center"/>
      <protection locked="0"/>
    </xf>
    <xf numFmtId="0" fontId="21" fillId="6" borderId="37"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7" xfId="0" applyFont="1" applyFill="1" applyBorder="1" applyAlignment="1" applyProtection="1">
      <alignment horizontal="left" vertical="center" indent="1"/>
      <protection locked="0"/>
    </xf>
    <xf numFmtId="0" fontId="21" fillId="6"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wrapText="1"/>
      <protection locked="0"/>
    </xf>
    <xf numFmtId="167" fontId="20" fillId="7" borderId="30" xfId="1" applyNumberFormat="1" applyFont="1" applyFill="1" applyBorder="1" applyAlignment="1" applyProtection="1">
      <alignment horizontal="center" vertical="center"/>
      <protection locked="0"/>
    </xf>
    <xf numFmtId="167" fontId="20" fillId="7" borderId="19" xfId="1" applyNumberFormat="1" applyFont="1" applyFill="1" applyBorder="1" applyAlignment="1" applyProtection="1">
      <alignment horizontal="center" vertical="center"/>
      <protection locked="0"/>
    </xf>
    <xf numFmtId="167" fontId="20" fillId="7" borderId="14" xfId="1" applyNumberFormat="1" applyFont="1" applyFill="1" applyBorder="1" applyAlignment="1" applyProtection="1">
      <alignment horizontal="center" vertical="center"/>
      <protection locked="0"/>
    </xf>
    <xf numFmtId="167" fontId="20" fillId="7" borderId="32" xfId="1" applyNumberFormat="1" applyFont="1" applyFill="1" applyBorder="1" applyAlignment="1" applyProtection="1">
      <alignment horizontal="center" vertical="center"/>
      <protection locked="0"/>
    </xf>
    <xf numFmtId="167" fontId="20" fillId="7" borderId="15" xfId="1" applyNumberFormat="1" applyFont="1" applyFill="1" applyBorder="1" applyAlignment="1" applyProtection="1">
      <alignment horizontal="center" vertical="center"/>
      <protection locked="0"/>
    </xf>
    <xf numFmtId="0" fontId="20" fillId="7" borderId="30" xfId="0" applyFont="1" applyFill="1" applyBorder="1" applyAlignment="1" applyProtection="1">
      <alignment horizontal="left" vertical="center" wrapText="1" indent="1"/>
      <protection locked="0"/>
    </xf>
    <xf numFmtId="167" fontId="20" fillId="7" borderId="20" xfId="0" applyNumberFormat="1" applyFont="1" applyFill="1" applyBorder="1" applyAlignment="1" applyProtection="1">
      <alignment vertical="center"/>
      <protection locked="0"/>
    </xf>
    <xf numFmtId="0" fontId="20" fillId="7" borderId="19" xfId="0" applyFont="1" applyFill="1" applyBorder="1" applyAlignment="1" applyProtection="1">
      <alignment horizontal="left" vertical="center" wrapText="1" indent="1"/>
      <protection locked="0"/>
    </xf>
    <xf numFmtId="167" fontId="20" fillId="7" borderId="1" xfId="0" applyNumberFormat="1" applyFont="1" applyFill="1" applyBorder="1" applyAlignment="1" applyProtection="1">
      <alignment vertical="center"/>
      <protection locked="0"/>
    </xf>
    <xf numFmtId="0" fontId="20" fillId="7" borderId="23" xfId="0" applyFont="1" applyFill="1" applyBorder="1" applyAlignment="1" applyProtection="1">
      <alignment horizontal="left" vertical="center" wrapText="1" indent="1"/>
      <protection locked="0"/>
    </xf>
    <xf numFmtId="167" fontId="20" fillId="7" borderId="21" xfId="0" applyNumberFormat="1" applyFont="1" applyFill="1" applyBorder="1" applyAlignment="1" applyProtection="1">
      <alignment vertical="center"/>
      <protection locked="0"/>
    </xf>
    <xf numFmtId="0" fontId="20" fillId="7" borderId="22" xfId="0" applyFont="1" applyFill="1" applyBorder="1" applyAlignment="1" applyProtection="1">
      <alignment horizontal="left" vertical="center" wrapText="1" indent="1"/>
      <protection locked="0"/>
    </xf>
    <xf numFmtId="167" fontId="20" fillId="7" borderId="10" xfId="0" applyNumberFormat="1" applyFont="1" applyFill="1" applyBorder="1" applyAlignment="1" applyProtection="1">
      <alignment vertical="center"/>
      <protection locked="0"/>
    </xf>
    <xf numFmtId="167" fontId="20" fillId="7" borderId="16" xfId="0" applyNumberFormat="1" applyFont="1" applyFill="1" applyBorder="1" applyAlignment="1" applyProtection="1">
      <alignment vertical="center"/>
      <protection locked="0"/>
    </xf>
    <xf numFmtId="167" fontId="20" fillId="7" borderId="29" xfId="0" applyNumberFormat="1" applyFont="1" applyFill="1" applyBorder="1" applyAlignment="1" applyProtection="1">
      <alignment vertical="center"/>
      <protection locked="0"/>
    </xf>
    <xf numFmtId="0" fontId="21" fillId="8" borderId="18" xfId="0" applyFont="1" applyFill="1" applyBorder="1" applyAlignment="1" applyProtection="1">
      <alignment horizontal="left" vertical="center" indent="1"/>
      <protection locked="0"/>
    </xf>
    <xf numFmtId="0" fontId="20" fillId="8" borderId="24" xfId="0" applyFont="1" applyFill="1" applyBorder="1" applyAlignment="1" applyProtection="1">
      <alignment horizontal="left" vertical="center" wrapText="1" indent="1"/>
      <protection locked="0"/>
    </xf>
    <xf numFmtId="0" fontId="20" fillId="7" borderId="1" xfId="0" applyFont="1" applyFill="1" applyBorder="1" applyAlignment="1" applyProtection="1">
      <alignment horizontal="left" vertical="center" wrapText="1"/>
      <protection locked="0"/>
    </xf>
    <xf numFmtId="172" fontId="20" fillId="7" borderId="1" xfId="1" applyNumberFormat="1" applyFont="1" applyFill="1" applyBorder="1" applyAlignment="1" applyProtection="1">
      <alignment horizontal="center" vertical="center"/>
      <protection locked="0"/>
    </xf>
    <xf numFmtId="172" fontId="20" fillId="7" borderId="1" xfId="0" applyNumberFormat="1" applyFont="1" applyFill="1" applyBorder="1" applyAlignment="1" applyProtection="1">
      <alignment horizontal="center" vertical="center"/>
      <protection locked="0"/>
    </xf>
    <xf numFmtId="168" fontId="20" fillId="7" borderId="1" xfId="1" applyNumberFormat="1"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wrapText="1"/>
      <protection locked="0"/>
    </xf>
    <xf numFmtId="0" fontId="32" fillId="0" borderId="0" xfId="6" applyFont="1"/>
    <xf numFmtId="0" fontId="20" fillId="0" borderId="0" xfId="0" applyFont="1"/>
    <xf numFmtId="0" fontId="32" fillId="0" borderId="0" xfId="6" applyFont="1" applyAlignment="1">
      <alignment wrapText="1"/>
    </xf>
    <xf numFmtId="0" fontId="20" fillId="0" borderId="0" xfId="0" applyFont="1" applyAlignment="1">
      <alignment vertical="center"/>
    </xf>
    <xf numFmtId="0" fontId="34" fillId="0" borderId="0" xfId="12" applyFont="1" applyFill="1" applyAlignment="1">
      <alignment horizontal="left" vertical="center" indent="2"/>
    </xf>
    <xf numFmtId="0" fontId="26" fillId="0" borderId="0" xfId="0" applyFont="1" applyAlignment="1">
      <alignment horizontal="left" vertical="center" indent="2"/>
    </xf>
    <xf numFmtId="0" fontId="26" fillId="0" borderId="0" xfId="0" applyFont="1" applyAlignment="1">
      <alignment horizontal="center"/>
    </xf>
    <xf numFmtId="0" fontId="26" fillId="0" borderId="0" xfId="11" applyFont="1" applyFill="1" applyAlignment="1">
      <alignment horizontal="left" vertical="center" indent="2"/>
    </xf>
    <xf numFmtId="14" fontId="26" fillId="0" borderId="0" xfId="9" applyFont="1" applyFill="1" applyBorder="1" applyAlignment="1">
      <alignment horizontal="left" vertical="center"/>
    </xf>
    <xf numFmtId="14" fontId="26" fillId="0" borderId="0" xfId="9" applyFont="1" applyFill="1" applyBorder="1" applyAlignment="1">
      <alignment horizontal="left" vertical="center" indent="2"/>
    </xf>
    <xf numFmtId="0" fontId="26" fillId="0" borderId="0" xfId="0" applyFont="1"/>
    <xf numFmtId="0" fontId="37" fillId="0" borderId="0" xfId="0" applyFont="1" applyAlignment="1">
      <alignment horizontal="left" vertical="center" wrapText="1" indent="1"/>
    </xf>
    <xf numFmtId="0" fontId="35" fillId="0" borderId="0" xfId="0" applyFont="1" applyAlignment="1">
      <alignment horizontal="center" vertical="center" wrapText="1"/>
    </xf>
    <xf numFmtId="172" fontId="35" fillId="0" borderId="0" xfId="0" applyNumberFormat="1" applyFont="1" applyAlignment="1">
      <alignment horizontal="center" vertical="center" wrapText="1"/>
    </xf>
    <xf numFmtId="14" fontId="35" fillId="0" borderId="0" xfId="9" applyFont="1" applyFill="1" applyBorder="1">
      <alignment horizontal="center" vertical="center"/>
    </xf>
    <xf numFmtId="37" fontId="35" fillId="0" borderId="0" xfId="8" applyFont="1" applyFill="1" applyBorder="1">
      <alignment horizontal="center" vertical="center"/>
    </xf>
    <xf numFmtId="0" fontId="26" fillId="0" borderId="0" xfId="0" applyFont="1" applyAlignment="1">
      <alignment horizontal="left" vertical="center" wrapText="1" indent="2"/>
    </xf>
    <xf numFmtId="171" fontId="35" fillId="0" borderId="0" xfId="9" applyNumberFormat="1" applyFont="1" applyFill="1" applyBorder="1">
      <alignment horizontal="center" vertical="center"/>
    </xf>
    <xf numFmtId="0" fontId="26" fillId="0" borderId="0" xfId="0" applyFont="1" applyAlignment="1">
      <alignment horizontal="left" wrapText="1" indent="3"/>
    </xf>
    <xf numFmtId="171" fontId="35" fillId="0" borderId="0" xfId="9" applyNumberFormat="1" applyFont="1">
      <alignment horizontal="center" vertical="center"/>
    </xf>
    <xf numFmtId="0" fontId="26" fillId="0" borderId="0" xfId="0" applyFont="1" applyAlignment="1">
      <alignment horizontal="left" vertical="center" wrapText="1" indent="1"/>
    </xf>
    <xf numFmtId="0" fontId="20" fillId="7" borderId="10" xfId="0" applyFont="1" applyFill="1" applyBorder="1" applyAlignment="1" applyProtection="1">
      <alignment vertical="center" wrapText="1"/>
      <protection locked="0"/>
    </xf>
    <xf numFmtId="0" fontId="20" fillId="9" borderId="10" xfId="0" applyFont="1" applyFill="1" applyBorder="1" applyAlignment="1" applyProtection="1">
      <alignment vertical="center" wrapText="1"/>
      <protection locked="0"/>
    </xf>
    <xf numFmtId="0" fontId="20" fillId="9" borderId="1" xfId="0" applyFont="1" applyFill="1" applyBorder="1" applyAlignment="1" applyProtection="1">
      <alignment horizontal="center" vertical="center" wrapText="1"/>
      <protection locked="0"/>
    </xf>
    <xf numFmtId="166" fontId="20" fillId="9" borderId="1" xfId="1" applyNumberFormat="1" applyFont="1" applyFill="1" applyBorder="1" applyAlignment="1" applyProtection="1">
      <alignment horizontal="center" vertical="center" wrapText="1"/>
      <protection locked="0"/>
    </xf>
    <xf numFmtId="167" fontId="20" fillId="8" borderId="44" xfId="1" applyNumberFormat="1" applyFont="1" applyFill="1" applyBorder="1" applyAlignment="1" applyProtection="1">
      <alignment horizontal="center" vertical="center"/>
    </xf>
    <xf numFmtId="167" fontId="38" fillId="7" borderId="30" xfId="1" applyNumberFormat="1" applyFont="1" applyFill="1" applyBorder="1" applyAlignment="1" applyProtection="1">
      <alignment horizontal="center" vertical="center"/>
      <protection locked="0"/>
    </xf>
    <xf numFmtId="167" fontId="38" fillId="7" borderId="19" xfId="1" applyNumberFormat="1" applyFont="1" applyFill="1" applyBorder="1" applyAlignment="1" applyProtection="1">
      <alignment horizontal="center" vertical="center"/>
      <protection locked="0"/>
    </xf>
    <xf numFmtId="167" fontId="20" fillId="8" borderId="35" xfId="1" applyNumberFormat="1" applyFont="1" applyFill="1" applyBorder="1" applyAlignment="1" applyProtection="1">
      <alignment horizontal="center" vertical="center"/>
    </xf>
    <xf numFmtId="0" fontId="21" fillId="8" borderId="47" xfId="0" applyFont="1" applyFill="1" applyBorder="1" applyAlignment="1" applyProtection="1">
      <alignment horizontal="center" vertical="center"/>
      <protection locked="0"/>
    </xf>
    <xf numFmtId="0" fontId="21" fillId="8" borderId="45" xfId="0" applyFont="1" applyFill="1" applyBorder="1" applyAlignment="1" applyProtection="1">
      <alignment horizontal="center" vertical="center"/>
      <protection locked="0"/>
    </xf>
    <xf numFmtId="0" fontId="40" fillId="0" borderId="0" xfId="6" applyFont="1" applyAlignment="1">
      <alignment wrapText="1"/>
    </xf>
    <xf numFmtId="0" fontId="36" fillId="10" borderId="0" xfId="0" applyFont="1" applyFill="1" applyAlignment="1">
      <alignment horizontal="left" vertical="center" indent="1"/>
    </xf>
    <xf numFmtId="0" fontId="36" fillId="10" borderId="0" xfId="0" applyFont="1" applyFill="1" applyAlignment="1">
      <alignment horizontal="center" vertical="center" wrapText="1"/>
    </xf>
    <xf numFmtId="0" fontId="27" fillId="0" borderId="0" xfId="0" applyFont="1"/>
    <xf numFmtId="0" fontId="20" fillId="7" borderId="10" xfId="0" applyFont="1" applyFill="1" applyBorder="1" applyAlignment="1" applyProtection="1">
      <alignment horizontal="left" vertical="center" wrapText="1"/>
      <protection locked="0"/>
    </xf>
    <xf numFmtId="0" fontId="20" fillId="7" borderId="11" xfId="0" applyFont="1" applyFill="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167" fontId="20" fillId="7" borderId="16" xfId="1" applyNumberFormat="1" applyFont="1" applyFill="1" applyBorder="1" applyAlignment="1" applyProtection="1">
      <alignment horizontal="center" vertical="center"/>
      <protection locked="0"/>
    </xf>
    <xf numFmtId="167" fontId="20" fillId="7" borderId="20" xfId="1" applyNumberFormat="1" applyFont="1" applyFill="1" applyBorder="1" applyAlignment="1" applyProtection="1">
      <alignment horizontal="left" vertical="center" indent="2"/>
      <protection locked="0"/>
    </xf>
    <xf numFmtId="167" fontId="20" fillId="7" borderId="46" xfId="1" applyNumberFormat="1" applyFont="1" applyFill="1" applyBorder="1" applyAlignment="1" applyProtection="1">
      <alignment horizontal="left" vertical="center" indent="2"/>
      <protection locked="0"/>
    </xf>
    <xf numFmtId="167" fontId="21" fillId="6" borderId="28" xfId="0" applyNumberFormat="1" applyFont="1" applyFill="1" applyBorder="1" applyAlignment="1">
      <alignment vertical="center"/>
    </xf>
    <xf numFmtId="167" fontId="21" fillId="6" borderId="27" xfId="0" applyNumberFormat="1" applyFont="1" applyFill="1" applyBorder="1" applyAlignment="1">
      <alignment vertical="center"/>
    </xf>
    <xf numFmtId="167" fontId="21" fillId="6" borderId="9" xfId="0" applyNumberFormat="1" applyFont="1" applyFill="1" applyBorder="1" applyAlignment="1">
      <alignment vertical="center"/>
    </xf>
    <xf numFmtId="167" fontId="21" fillId="6" borderId="6" xfId="0" applyNumberFormat="1" applyFont="1" applyFill="1" applyBorder="1" applyAlignment="1">
      <alignment vertical="center"/>
    </xf>
    <xf numFmtId="167" fontId="21" fillId="6" borderId="37" xfId="0" applyNumberFormat="1" applyFont="1" applyFill="1" applyBorder="1" applyAlignment="1">
      <alignment vertical="center"/>
    </xf>
    <xf numFmtId="167" fontId="20" fillId="8" borderId="42" xfId="0" applyNumberFormat="1" applyFont="1" applyFill="1" applyBorder="1" applyAlignment="1">
      <alignment horizontal="center" vertical="center"/>
    </xf>
    <xf numFmtId="167" fontId="20" fillId="8" borderId="16" xfId="0" applyNumberFormat="1" applyFont="1" applyFill="1" applyBorder="1" applyAlignment="1">
      <alignment horizontal="left" vertical="center"/>
    </xf>
    <xf numFmtId="2" fontId="20" fillId="8" borderId="50" xfId="2" applyNumberFormat="1" applyFont="1" applyFill="1" applyBorder="1" applyAlignment="1" applyProtection="1">
      <alignment horizontal="right" vertical="center" indent="1"/>
    </xf>
    <xf numFmtId="2" fontId="20" fillId="8" borderId="48" xfId="2" applyNumberFormat="1" applyFont="1" applyFill="1" applyBorder="1" applyAlignment="1" applyProtection="1">
      <alignment horizontal="right" vertical="center" indent="1"/>
    </xf>
    <xf numFmtId="2" fontId="20" fillId="8" borderId="49" xfId="2" applyNumberFormat="1" applyFont="1" applyFill="1" applyBorder="1" applyAlignment="1" applyProtection="1">
      <alignment horizontal="right" vertical="center" indent="1"/>
    </xf>
    <xf numFmtId="2" fontId="20" fillId="8" borderId="35" xfId="2" applyNumberFormat="1" applyFont="1" applyFill="1" applyBorder="1" applyAlignment="1" applyProtection="1">
      <alignment horizontal="right" vertical="center" indent="1"/>
    </xf>
    <xf numFmtId="167" fontId="20" fillId="8" borderId="44" xfId="2" applyNumberFormat="1" applyFont="1" applyFill="1" applyBorder="1" applyAlignment="1" applyProtection="1">
      <alignment vertical="center"/>
    </xf>
    <xf numFmtId="167" fontId="20" fillId="8" borderId="17" xfId="2" applyNumberFormat="1" applyFont="1" applyFill="1" applyBorder="1" applyAlignment="1" applyProtection="1">
      <alignment vertical="center"/>
    </xf>
    <xf numFmtId="0" fontId="20" fillId="0" borderId="22" xfId="0" applyFont="1" applyBorder="1" applyAlignment="1">
      <alignment horizontal="left" vertical="center" wrapText="1" indent="1"/>
    </xf>
    <xf numFmtId="0" fontId="20" fillId="0" borderId="19" xfId="0" applyFont="1" applyBorder="1" applyAlignment="1">
      <alignment horizontal="left" vertical="center" wrapText="1" indent="1"/>
    </xf>
    <xf numFmtId="0" fontId="20" fillId="0" borderId="23" xfId="0" applyFont="1" applyBorder="1" applyAlignment="1">
      <alignment horizontal="left" vertical="center" wrapText="1" indent="1"/>
    </xf>
    <xf numFmtId="167" fontId="20" fillId="8" borderId="35" xfId="2" applyNumberFormat="1" applyFont="1" applyFill="1" applyBorder="1" applyAlignment="1" applyProtection="1">
      <alignment vertical="center"/>
    </xf>
    <xf numFmtId="167" fontId="20" fillId="8" borderId="37" xfId="0" applyNumberFormat="1" applyFont="1" applyFill="1" applyBorder="1" applyAlignment="1">
      <alignment vertical="center"/>
    </xf>
    <xf numFmtId="2" fontId="20" fillId="8" borderId="18" xfId="2" applyNumberFormat="1" applyFont="1" applyFill="1" applyBorder="1" applyAlignment="1" applyProtection="1">
      <alignment horizontal="right" vertical="center" indent="1"/>
    </xf>
    <xf numFmtId="167" fontId="20" fillId="8" borderId="17" xfId="0" applyNumberFormat="1" applyFont="1" applyFill="1" applyBorder="1" applyAlignment="1">
      <alignment vertical="center"/>
    </xf>
    <xf numFmtId="2" fontId="20" fillId="8" borderId="17" xfId="2" applyNumberFormat="1" applyFont="1" applyFill="1" applyBorder="1" applyAlignment="1" applyProtection="1">
      <alignment horizontal="right" vertical="center" indent="1"/>
    </xf>
    <xf numFmtId="167" fontId="20" fillId="8" borderId="35" xfId="0" applyNumberFormat="1" applyFont="1" applyFill="1" applyBorder="1" applyAlignment="1">
      <alignment vertical="center"/>
    </xf>
    <xf numFmtId="0" fontId="20" fillId="0" borderId="2" xfId="0" applyFont="1" applyBorder="1" applyAlignment="1">
      <alignment horizontal="left" vertical="center" wrapText="1" indent="1"/>
    </xf>
    <xf numFmtId="0" fontId="20" fillId="0" borderId="14" xfId="0" applyFont="1" applyBorder="1" applyAlignment="1">
      <alignment horizontal="left" vertical="center" wrapText="1" indent="1"/>
    </xf>
    <xf numFmtId="0" fontId="20" fillId="0" borderId="52" xfId="0" applyFont="1" applyBorder="1" applyAlignment="1">
      <alignment horizontal="left" vertical="center" wrapText="1" indent="1"/>
    </xf>
    <xf numFmtId="167" fontId="26" fillId="8" borderId="53" xfId="0" applyNumberFormat="1" applyFont="1" applyFill="1" applyBorder="1" applyAlignment="1">
      <alignment vertical="center"/>
    </xf>
    <xf numFmtId="167" fontId="26" fillId="8" borderId="38" xfId="0" applyNumberFormat="1" applyFont="1" applyFill="1" applyBorder="1" applyAlignment="1">
      <alignment vertical="center"/>
    </xf>
    <xf numFmtId="167" fontId="20" fillId="8" borderId="25" xfId="0" applyNumberFormat="1" applyFont="1" applyFill="1" applyBorder="1" applyAlignment="1">
      <alignment vertical="center"/>
    </xf>
    <xf numFmtId="2" fontId="26" fillId="8" borderId="13" xfId="2" applyNumberFormat="1" applyFont="1" applyFill="1" applyBorder="1" applyAlignment="1" applyProtection="1">
      <alignment horizontal="right" vertical="center" indent="1"/>
    </xf>
    <xf numFmtId="167" fontId="21" fillId="6" borderId="38" xfId="0" applyNumberFormat="1" applyFont="1" applyFill="1" applyBorder="1" applyAlignment="1">
      <alignment vertical="center"/>
    </xf>
    <xf numFmtId="167" fontId="21" fillId="6" borderId="36" xfId="0" applyNumberFormat="1" applyFont="1" applyFill="1" applyBorder="1" applyAlignment="1">
      <alignment vertical="center"/>
    </xf>
    <xf numFmtId="2" fontId="21" fillId="6" borderId="26" xfId="2" applyNumberFormat="1" applyFont="1" applyFill="1" applyBorder="1" applyAlignment="1" applyProtection="1">
      <alignment horizontal="right" vertical="center" indent="1"/>
    </xf>
    <xf numFmtId="172" fontId="20" fillId="7" borderId="1" xfId="0" applyNumberFormat="1" applyFont="1" applyFill="1" applyBorder="1" applyAlignment="1">
      <alignment horizontal="center" vertical="center"/>
    </xf>
    <xf numFmtId="172" fontId="21" fillId="9" borderId="1" xfId="1" applyNumberFormat="1" applyFont="1" applyFill="1" applyBorder="1" applyAlignment="1" applyProtection="1">
      <alignment horizontal="center" vertical="center"/>
    </xf>
    <xf numFmtId="172" fontId="20" fillId="8" borderId="1" xfId="1" applyNumberFormat="1"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6" borderId="13" xfId="0" applyFont="1" applyFill="1" applyBorder="1" applyAlignment="1" applyProtection="1">
      <alignment horizontal="center" vertical="center"/>
      <protection locked="0"/>
    </xf>
    <xf numFmtId="0" fontId="20" fillId="0" borderId="5" xfId="0" applyFont="1" applyBorder="1" applyAlignment="1" applyProtection="1">
      <alignment horizontal="left" vertical="center" indent="1"/>
      <protection locked="0"/>
    </xf>
    <xf numFmtId="0" fontId="20" fillId="0" borderId="7" xfId="0" applyFont="1" applyBorder="1" applyAlignment="1" applyProtection="1">
      <alignment horizontal="left" vertical="center" indent="1"/>
      <protection locked="0"/>
    </xf>
    <xf numFmtId="0" fontId="20" fillId="6" borderId="25" xfId="0" applyFont="1" applyFill="1" applyBorder="1" applyAlignment="1" applyProtection="1">
      <alignment horizontal="center" vertical="center"/>
      <protection locked="0"/>
    </xf>
    <xf numFmtId="0" fontId="20" fillId="0" borderId="0" xfId="0" applyFont="1" applyAlignment="1">
      <alignment horizontal="left" vertical="center" indent="1"/>
    </xf>
    <xf numFmtId="167" fontId="20" fillId="0" borderId="56" xfId="1" applyNumberFormat="1" applyFont="1" applyFill="1" applyBorder="1" applyAlignment="1" applyProtection="1">
      <alignment horizontal="left" vertical="center" indent="2"/>
    </xf>
    <xf numFmtId="0" fontId="20" fillId="0" borderId="8" xfId="0" applyFont="1" applyBorder="1" applyAlignment="1">
      <alignment horizontal="left" vertical="center" indent="1"/>
    </xf>
    <xf numFmtId="167" fontId="20" fillId="0" borderId="26" xfId="1" applyNumberFormat="1" applyFont="1" applyFill="1" applyBorder="1" applyAlignment="1" applyProtection="1">
      <alignment horizontal="left" vertical="center" indent="2"/>
    </xf>
    <xf numFmtId="167" fontId="20" fillId="0" borderId="6" xfId="1" applyNumberFormat="1" applyFont="1" applyFill="1" applyBorder="1" applyAlignment="1" applyProtection="1">
      <alignment horizontal="left" vertical="center" indent="2"/>
    </xf>
    <xf numFmtId="167" fontId="20" fillId="8" borderId="25" xfId="1" applyNumberFormat="1" applyFont="1" applyFill="1" applyBorder="1" applyAlignment="1" applyProtection="1">
      <alignment horizontal="left" vertical="center" indent="2"/>
    </xf>
    <xf numFmtId="167" fontId="20" fillId="6" borderId="25" xfId="1" applyNumberFormat="1" applyFont="1" applyFill="1" applyBorder="1" applyAlignment="1" applyProtection="1">
      <alignment horizontal="left" vertical="center" indent="2"/>
    </xf>
    <xf numFmtId="0" fontId="0" fillId="4" borderId="6" xfId="0" applyFill="1" applyBorder="1" applyAlignment="1">
      <alignment horizontal="center"/>
    </xf>
    <xf numFmtId="0" fontId="0" fillId="5" borderId="2" xfId="0" applyFill="1" applyBorder="1" applyAlignment="1">
      <alignment horizontal="left" wrapText="1"/>
    </xf>
    <xf numFmtId="0" fontId="0" fillId="5" borderId="3" xfId="0" applyFill="1" applyBorder="1" applyAlignment="1">
      <alignment horizontal="left"/>
    </xf>
    <xf numFmtId="0" fontId="0" fillId="5" borderId="4" xfId="0" applyFill="1" applyBorder="1" applyAlignment="1">
      <alignment horizontal="left"/>
    </xf>
    <xf numFmtId="0" fontId="0" fillId="5" borderId="5" xfId="0" applyFill="1" applyBorder="1" applyAlignment="1">
      <alignment horizontal="left"/>
    </xf>
    <xf numFmtId="0" fontId="0" fillId="5" borderId="0" xfId="0" applyFill="1" applyAlignment="1">
      <alignment horizontal="left"/>
    </xf>
    <xf numFmtId="0" fontId="0" fillId="5" borderId="6" xfId="0" applyFill="1" applyBorder="1" applyAlignment="1">
      <alignment horizontal="left"/>
    </xf>
    <xf numFmtId="0" fontId="0" fillId="5" borderId="7" xfId="0" applyFill="1" applyBorder="1" applyAlignment="1">
      <alignment horizontal="left"/>
    </xf>
    <xf numFmtId="0" fontId="0" fillId="5" borderId="8" xfId="0" applyFill="1" applyBorder="1" applyAlignment="1">
      <alignment horizontal="left"/>
    </xf>
    <xf numFmtId="0" fontId="0" fillId="5" borderId="9" xfId="0" applyFill="1" applyBorder="1" applyAlignment="1">
      <alignment horizontal="left"/>
    </xf>
    <xf numFmtId="0" fontId="20" fillId="6" borderId="24" xfId="0" applyFont="1" applyFill="1" applyBorder="1" applyAlignment="1" applyProtection="1">
      <alignment horizontal="center" vertical="center"/>
      <protection locked="0"/>
    </xf>
    <xf numFmtId="0" fontId="20" fillId="6" borderId="39" xfId="0" applyFont="1" applyFill="1" applyBorder="1" applyAlignment="1" applyProtection="1">
      <alignment horizontal="center" vertical="center"/>
      <protection locked="0"/>
    </xf>
    <xf numFmtId="0" fontId="20" fillId="0" borderId="5" xfId="0" applyFont="1" applyBorder="1" applyAlignment="1" applyProtection="1">
      <alignment horizontal="left" vertical="center" wrapText="1" indent="1"/>
      <protection locked="0"/>
    </xf>
    <xf numFmtId="0" fontId="20" fillId="0" borderId="6" xfId="0" applyFont="1" applyBorder="1" applyAlignment="1" applyProtection="1">
      <alignment horizontal="left" vertical="center" wrapText="1" indent="1"/>
      <protection locked="0"/>
    </xf>
    <xf numFmtId="0" fontId="21" fillId="6" borderId="24" xfId="0" applyFont="1" applyFill="1" applyBorder="1" applyAlignment="1" applyProtection="1">
      <alignment horizontal="left" vertical="center" indent="1"/>
      <protection locked="0"/>
    </xf>
    <xf numFmtId="0" fontId="21" fillId="6" borderId="25" xfId="0" applyFont="1" applyFill="1" applyBorder="1" applyAlignment="1" applyProtection="1">
      <alignment horizontal="left" vertical="center" indent="1"/>
      <protection locked="0"/>
    </xf>
    <xf numFmtId="0" fontId="21" fillId="8" borderId="24" xfId="0" applyFont="1" applyFill="1" applyBorder="1" applyAlignment="1" applyProtection="1">
      <alignment horizontal="left" vertical="center" indent="1"/>
      <protection locked="0"/>
    </xf>
    <xf numFmtId="0" fontId="21" fillId="8" borderId="25" xfId="0" applyFont="1" applyFill="1" applyBorder="1" applyAlignment="1" applyProtection="1">
      <alignment horizontal="left" vertical="center" indent="1"/>
      <protection locked="0"/>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pplyProtection="1">
      <alignment horizontal="left" vertical="center" indent="1"/>
      <protection locked="0"/>
    </xf>
    <xf numFmtId="0" fontId="19" fillId="0" borderId="0" xfId="0" applyFont="1" applyAlignment="1" applyProtection="1">
      <alignment horizontal="left" vertical="center" indent="1"/>
      <protection locked="0"/>
    </xf>
    <xf numFmtId="2" fontId="20" fillId="6" borderId="4" xfId="2" applyNumberFormat="1" applyFont="1" applyFill="1" applyBorder="1" applyAlignment="1" applyProtection="1">
      <alignment horizontal="center" vertical="center" wrapText="1"/>
      <protection locked="0"/>
    </xf>
    <xf numFmtId="2" fontId="20" fillId="6" borderId="6" xfId="2" applyNumberFormat="1" applyFont="1" applyFill="1" applyBorder="1" applyAlignment="1" applyProtection="1">
      <alignment horizontal="center" vertical="center" wrapText="1"/>
      <protection locked="0"/>
    </xf>
    <xf numFmtId="2" fontId="20" fillId="6" borderId="51" xfId="2"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2" fontId="19" fillId="0" borderId="0" xfId="0" quotePrefix="1" applyNumberFormat="1" applyFont="1" applyAlignment="1">
      <alignment horizontal="left" vertical="center" indent="1"/>
    </xf>
    <xf numFmtId="0" fontId="20" fillId="7" borderId="10" xfId="0" applyFont="1" applyFill="1" applyBorder="1" applyAlignment="1" applyProtection="1">
      <alignment horizontal="left" vertical="center" wrapText="1"/>
      <protection locked="0"/>
    </xf>
    <xf numFmtId="0" fontId="20" fillId="7" borderId="11" xfId="0" applyFont="1" applyFill="1" applyBorder="1" applyAlignment="1" applyProtection="1">
      <alignment horizontal="left" vertical="center" wrapText="1"/>
      <protection locked="0"/>
    </xf>
    <xf numFmtId="0" fontId="19" fillId="0" borderId="5" xfId="0" applyFont="1" applyBorder="1" applyAlignment="1">
      <alignment horizontal="left" vertical="center" wrapText="1" indent="1"/>
    </xf>
    <xf numFmtId="167" fontId="20" fillId="3" borderId="57" xfId="1" applyNumberFormat="1" applyFont="1" applyFill="1" applyBorder="1" applyAlignment="1" applyProtection="1">
      <alignment horizontal="center" vertical="center"/>
      <protection locked="0"/>
    </xf>
    <xf numFmtId="167" fontId="20" fillId="3" borderId="34" xfId="1" applyNumberFormat="1" applyFont="1" applyFill="1" applyBorder="1" applyAlignment="1" applyProtection="1">
      <alignment horizontal="center" vertical="center"/>
      <protection locked="0"/>
    </xf>
    <xf numFmtId="167" fontId="20" fillId="3" borderId="36" xfId="1" applyNumberFormat="1" applyFont="1" applyFill="1" applyBorder="1" applyAlignment="1" applyProtection="1">
      <alignment horizontal="center" vertical="center"/>
      <protection locked="0"/>
    </xf>
    <xf numFmtId="167" fontId="20" fillId="3" borderId="57" xfId="0" applyNumberFormat="1" applyFont="1" applyFill="1" applyBorder="1" applyAlignment="1" applyProtection="1">
      <alignment horizontal="center" vertical="center"/>
      <protection locked="0"/>
    </xf>
    <xf numFmtId="167" fontId="20" fillId="3" borderId="34" xfId="0" applyNumberFormat="1" applyFont="1" applyFill="1" applyBorder="1" applyAlignment="1" applyProtection="1">
      <alignment horizontal="center" vertical="center"/>
      <protection locked="0"/>
    </xf>
    <xf numFmtId="167" fontId="20" fillId="3" borderId="36" xfId="0" applyNumberFormat="1" applyFont="1" applyFill="1" applyBorder="1" applyAlignment="1" applyProtection="1">
      <alignment horizontal="center" vertical="center"/>
      <protection locked="0"/>
    </xf>
    <xf numFmtId="0" fontId="23" fillId="7" borderId="24"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19" fillId="7" borderId="24" xfId="0" applyFont="1" applyFill="1" applyBorder="1" applyAlignment="1" applyProtection="1">
      <alignment horizontal="center" vertical="center"/>
      <protection locked="0"/>
    </xf>
    <xf numFmtId="0" fontId="19" fillId="7" borderId="25" xfId="0" applyFont="1" applyFill="1" applyBorder="1" applyAlignment="1" applyProtection="1">
      <alignment horizontal="center" vertical="center"/>
      <protection locked="0"/>
    </xf>
    <xf numFmtId="0" fontId="21" fillId="8" borderId="28" xfId="0" applyFont="1" applyFill="1" applyBorder="1" applyAlignment="1" applyProtection="1">
      <alignment horizontal="center" vertical="center"/>
      <protection locked="0"/>
    </xf>
    <xf numFmtId="0" fontId="21" fillId="8" borderId="33" xfId="0" applyFont="1" applyFill="1" applyBorder="1" applyAlignment="1" applyProtection="1">
      <alignment horizontal="center" vertical="center"/>
      <protection locked="0"/>
    </xf>
    <xf numFmtId="0" fontId="20" fillId="9" borderId="10"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20" fillId="9" borderId="12" xfId="0" applyFont="1" applyFill="1" applyBorder="1" applyAlignment="1">
      <alignment horizontal="left" vertical="center" wrapText="1"/>
    </xf>
    <xf numFmtId="0" fontId="22" fillId="0" borderId="0" xfId="0" applyFont="1" applyAlignment="1" applyProtection="1">
      <alignment horizontal="left" vertical="center"/>
      <protection locked="0"/>
    </xf>
    <xf numFmtId="0" fontId="21" fillId="6" borderId="10" xfId="0" applyFont="1" applyFill="1" applyBorder="1" applyAlignment="1" applyProtection="1">
      <alignment horizontal="center" vertical="center"/>
      <protection locked="0"/>
    </xf>
    <xf numFmtId="0" fontId="21" fillId="6" borderId="11" xfId="0" applyFont="1" applyFill="1" applyBorder="1" applyAlignment="1" applyProtection="1">
      <alignment horizontal="center" vertical="center"/>
      <protection locked="0"/>
    </xf>
    <xf numFmtId="0" fontId="20" fillId="9" borderId="10" xfId="0" applyFont="1" applyFill="1" applyBorder="1" applyAlignment="1" applyProtection="1">
      <alignment horizontal="left" vertical="center" wrapText="1"/>
      <protection locked="0"/>
    </xf>
    <xf numFmtId="0" fontId="20" fillId="9" borderId="11" xfId="0" applyFont="1" applyFill="1" applyBorder="1" applyAlignment="1" applyProtection="1">
      <alignment horizontal="left" vertical="center" wrapText="1"/>
      <protection locked="0"/>
    </xf>
    <xf numFmtId="0" fontId="20" fillId="9" borderId="12" xfId="0" applyFont="1" applyFill="1" applyBorder="1" applyAlignment="1" applyProtection="1">
      <alignment horizontal="left" vertical="center" wrapText="1"/>
      <protection locked="0"/>
    </xf>
    <xf numFmtId="167" fontId="20" fillId="2" borderId="58" xfId="1" applyNumberFormat="1" applyFont="1" applyFill="1" applyBorder="1" applyAlignment="1" applyProtection="1">
      <alignment horizontal="center" vertical="center"/>
      <protection locked="0"/>
    </xf>
    <xf numFmtId="167" fontId="20" fillId="2" borderId="34" xfId="1" applyNumberFormat="1" applyFont="1" applyFill="1" applyBorder="1" applyAlignment="1" applyProtection="1">
      <alignment horizontal="center" vertical="center"/>
      <protection locked="0"/>
    </xf>
    <xf numFmtId="167" fontId="20" fillId="2" borderId="36" xfId="1" applyNumberFormat="1" applyFont="1" applyFill="1" applyBorder="1" applyAlignment="1" applyProtection="1">
      <alignment horizontal="center" vertical="center"/>
      <protection locked="0"/>
    </xf>
    <xf numFmtId="167" fontId="20" fillId="2" borderId="57" xfId="1" applyNumberFormat="1" applyFont="1" applyFill="1" applyBorder="1" applyAlignment="1" applyProtection="1">
      <alignment horizontal="center" vertical="center"/>
      <protection locked="0"/>
    </xf>
    <xf numFmtId="167" fontId="20" fillId="2" borderId="32" xfId="1" applyNumberFormat="1" applyFont="1" applyFill="1" applyBorder="1" applyAlignment="1" applyProtection="1">
      <alignment horizontal="center" vertical="center"/>
      <protection locked="0"/>
    </xf>
    <xf numFmtId="0" fontId="39" fillId="10" borderId="0" xfId="13" applyFont="1" applyFill="1" applyAlignment="1">
      <alignment horizontal="left" vertical="center" indent="1"/>
    </xf>
    <xf numFmtId="0" fontId="33" fillId="0" borderId="0" xfId="12" applyFont="1" applyFill="1" applyAlignment="1">
      <alignment horizontal="left" vertical="center"/>
    </xf>
  </cellXfs>
  <cellStyles count="20">
    <cellStyle name="Date" xfId="9" xr:uid="{BBF3AAA3-4FB6-41AA-9C1D-4B2607BA90DD}"/>
    <cellStyle name="Date 2" xfId="19" xr:uid="{EE8469CF-E0D9-43AD-9CCA-EB7A176DFE81}"/>
    <cellStyle name="Début du projet" xfId="16" xr:uid="{A3A4A768-EE98-4AFF-ADF7-37B3B1554703}"/>
    <cellStyle name="Lien hypertexte" xfId="4" builtinId="8"/>
    <cellStyle name="Lien hypertexte 2" xfId="7" xr:uid="{73A69D41-89BD-43E7-AF4C-8A0C45E58E75}"/>
    <cellStyle name="Milliers [0] 2" xfId="8" xr:uid="{4D64C4D6-7267-4190-B36F-959994F41260}"/>
    <cellStyle name="Monétaire" xfId="1" builtinId="4"/>
    <cellStyle name="Nom" xfId="17" xr:uid="{EA64549C-95E3-4C12-ACFA-B38057AEA50C}"/>
    <cellStyle name="Normal" xfId="0" builtinId="0"/>
    <cellStyle name="Normal 2" xfId="5" xr:uid="{BAC54001-2C70-A949-8270-5FE491A67AE9}"/>
    <cellStyle name="Normal 3" xfId="3" xr:uid="{D7660DF7-C4F1-4BDC-A583-D470E977C36C}"/>
    <cellStyle name="Pourcentage" xfId="2" builtinId="5"/>
    <cellStyle name="Pourcentage 2" xfId="10" xr:uid="{21C3522A-F058-45E5-98F0-1704867E767A}"/>
    <cellStyle name="Tâche" xfId="18" xr:uid="{662A9BD2-2D68-4A01-BCAB-EAAC022B6B01}"/>
    <cellStyle name="Titre 2" xfId="13" xr:uid="{14C4F703-4FC2-4984-B42B-9770748F0CCF}"/>
    <cellStyle name="Titre 1 2" xfId="12" xr:uid="{CF69CAF8-FB79-4DA7-89FA-C870A7293838}"/>
    <cellStyle name="Titre 2 2" xfId="14" xr:uid="{B1834F8E-5BF4-457D-9F0A-B441325FA607}"/>
    <cellStyle name="Titre 3 2" xfId="11" xr:uid="{2CDABACE-6F85-44DB-8C16-C0AC99E42CB4}"/>
    <cellStyle name="Titre 3 3" xfId="15" xr:uid="{6FA736E4-610A-4482-8448-3590816A849E}"/>
    <cellStyle name="zTexteMasqué" xfId="6" xr:uid="{2F5C02C6-5A48-45CB-A7F4-6DF5684DB6A3}"/>
  </cellStyles>
  <dxfs count="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499984740745262"/>
      </font>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499984740745262"/>
      </font>
      <fill>
        <patternFill>
          <bgColor theme="0" tint="-0.499984740745262"/>
        </patternFill>
      </fill>
    </dxf>
    <dxf>
      <font>
        <color theme="2" tint="-0.24994659260841701"/>
      </font>
      <fill>
        <patternFill>
          <fgColor theme="2" tint="-0.24994659260841701"/>
          <bgColor theme="2" tint="-0.24994659260841701"/>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val="0"/>
        <i val="0"/>
        <strike val="0"/>
        <condense val="0"/>
        <extend val="0"/>
        <outline val="0"/>
        <shadow val="0"/>
        <u val="none"/>
        <vertAlign val="baseline"/>
        <sz val="10"/>
        <color auto="1"/>
        <name val="Arial Nova Cond"/>
        <family val="2"/>
        <scheme val="none"/>
      </font>
      <fill>
        <patternFill patternType="none">
          <fgColor indexed="64"/>
          <bgColor indexed="65"/>
        </patternFill>
      </fill>
    </dxf>
    <dxf>
      <font>
        <b val="0"/>
        <i val="0"/>
        <strike val="0"/>
        <condense val="0"/>
        <extend val="0"/>
        <outline val="0"/>
        <shadow val="0"/>
        <u val="none"/>
        <vertAlign val="baseline"/>
        <sz val="10"/>
        <color auto="1"/>
        <name val="Arial Nova Cond"/>
        <family val="2"/>
        <scheme val="none"/>
      </font>
      <numFmt numFmtId="171" formatCode="[$-C0C]d\ mmm\ yyyy;@"/>
      <fill>
        <patternFill patternType="none">
          <fgColor indexed="64"/>
          <bgColor indexed="65"/>
        </patternFill>
      </fill>
    </dxf>
    <dxf>
      <font>
        <b val="0"/>
        <i val="0"/>
        <strike val="0"/>
        <condense val="0"/>
        <extend val="0"/>
        <outline val="0"/>
        <shadow val="0"/>
        <u val="none"/>
        <vertAlign val="baseline"/>
        <sz val="10"/>
        <color auto="1"/>
        <name val="Arial Nova Cond"/>
        <family val="2"/>
        <scheme val="none"/>
      </font>
      <numFmt numFmtId="171" formatCode="[$-C0C]d\ mmm\ yyyy;@"/>
      <fill>
        <patternFill patternType="none">
          <fgColor indexed="64"/>
          <bgColor indexed="65"/>
        </patternFill>
      </fill>
    </dxf>
    <dxf>
      <font>
        <b val="0"/>
        <i val="0"/>
        <strike val="0"/>
        <condense val="0"/>
        <extend val="0"/>
        <outline val="0"/>
        <shadow val="0"/>
        <u val="none"/>
        <vertAlign val="baseline"/>
        <sz val="10"/>
        <color auto="1"/>
        <name val="Arial Nova Cond"/>
        <family val="2"/>
        <scheme val="none"/>
      </font>
      <numFmt numFmtId="172" formatCode="_ * #,##0.00_)\ _$_ ;_ * \(#,##0.00\)\ _$_ ;_ * &quot;-&quot;_)\ _$_ ;_ @_ "/>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Nova Cond"/>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Nova Cond"/>
        <family val="2"/>
        <scheme val="none"/>
      </font>
      <alignment horizontal="left" vertical="center" textRotation="0" wrapText="1" indent="2" justifyLastLine="0" shrinkToFit="0" readingOrder="0"/>
    </dxf>
    <dxf>
      <font>
        <b/>
        <i val="0"/>
        <strike val="0"/>
        <condense val="0"/>
        <extend val="0"/>
        <outline val="0"/>
        <shadow val="0"/>
        <u val="none"/>
        <vertAlign val="baseline"/>
        <sz val="10"/>
        <color theme="0"/>
        <name val="Arial Nova Cond"/>
        <family val="2"/>
        <scheme val="none"/>
      </font>
      <fill>
        <patternFill patternType="solid">
          <fgColor indexed="64"/>
          <bgColor theme="9" tint="-0.499984740745262"/>
        </patternFill>
      </fill>
      <alignment horizontal="center" vertical="center" textRotation="0" wrapText="1" indent="0" justifyLastLine="0" shrinkToFit="0" readingOrder="0"/>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ListeDesTâches" pivot="0" count="9" xr9:uid="{B98077D2-C632-46F7-B77F-EAB8B03FD493}">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s>
  <colors>
    <mruColors>
      <color rgb="FFE6F1DF"/>
      <color rgb="FFFFF9E7"/>
      <color rgb="FFFFFFFF"/>
      <color rgb="FFFCE7DC"/>
      <color rgb="FFF7B997"/>
      <color rgb="FF5C2A08"/>
      <color rgb="FFFF9797"/>
      <color rgb="FFF19759"/>
      <color rgb="FFF49F70"/>
      <color rgb="FFDE61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1666875</xdr:colOff>
      <xdr:row>1</xdr:row>
      <xdr:rowOff>66675</xdr:rowOff>
    </xdr:from>
    <xdr:to>
      <xdr:col>2</xdr:col>
      <xdr:colOff>4987636</xdr:colOff>
      <xdr:row>8</xdr:row>
      <xdr:rowOff>24387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30525" y="255905"/>
          <a:ext cx="3320761" cy="12467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4BF0AA-CA38-461E-A0A3-5B2E78F32DAD}" name="Tableau2" displayName="Tableau2" ref="B5:N26" totalsRowShown="0" headerRowDxfId="59">
  <autoFilter ref="B5:N26" xr:uid="{EB4BF0AA-CA38-461E-A0A3-5B2E78F32DAD}"/>
  <tableColumns count="13">
    <tableColumn id="1" xr3:uid="{B53D58BF-DD07-4D48-86ED-FBC3D0A230C2}" name="Étape / sous-étape" dataDxfId="58"/>
    <tableColumn id="2" xr3:uid="{A62E4695-2622-4CF2-A946-1D7EF7854C85}" name="Description" dataDxfId="57"/>
    <tableColumn id="3" xr3:uid="{2A580385-3A9D-4018-866B-5DCCD4649945}" name="Livrables" dataDxfId="56"/>
    <tableColumn id="4" xr3:uid="{2B9A8569-3497-4F58-A4BC-308D4B6D1093}" name="Incertitude(s) technologique(s)" dataDxfId="55"/>
    <tableColumn id="5" xr3:uid="{9635E623-27E8-4D41-A4E2-15E796453F1E}" name="Méthode(s) mitigation" dataDxfId="54"/>
    <tableColumn id="6" xr3:uid="{B597A705-13D7-4029-A852-50D67F914B4D}" name="Décision poursuite/arrêt ou go/no go (inscrire 'oui' s'il y a lieu) " dataDxfId="53"/>
    <tableColumn id="7" xr3:uid="{76CF916D-69D1-4758-80CC-5275DDE2D1F4}" name="Partenaire(s) impliqué(s) (entreprise, sous-traitant, centre de recherhce, etc.)" dataDxfId="52"/>
    <tableColumn id="8" xr3:uid="{03F3FD93-BD4A-46C4-8BFD-97AE46F32584}" name="Personnel impliqué (étudiants, chercheurs, employés, etc.)" dataDxfId="51"/>
    <tableColumn id="9" xr3:uid="{1E066A08-0A46-4336-84BE-439419CEAF06}" name="Équipement(s) utilisé(s)" dataDxfId="50"/>
    <tableColumn id="10" xr3:uid="{10414167-BE31-4D99-8CA8-BD3673B86074}" name="Coût total de l'étape" dataDxfId="49"/>
    <tableColumn id="11" xr3:uid="{E4B0EE67-7FAE-49FC-AF83-C7B70B997988}" name="Début" dataDxfId="48" dataCellStyle="Date"/>
    <tableColumn id="12" xr3:uid="{BFBB77B1-98C9-48F6-90D3-0FBEC5445DDA}" name="Fin" dataDxfId="47" dataCellStyle="Date"/>
    <tableColumn id="13" xr3:uid="{422A159F-4803-468B-AE0E-C970ACA13D78}" name="Nombre de semaines" dataDxfId="46" dataCellStyle="Milliers [0] 2">
      <calculatedColumnFormula>IF((M6-L6)/7&lt;0,"",(M6-L6)/7)</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Papi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4A63-2C78-4C47-A673-D0A2EF1BE2AA}">
  <sheetPr codeName="Feuil1">
    <tabColor theme="2" tint="-9.9978637043366805E-2"/>
  </sheetPr>
  <dimension ref="B1:O86"/>
  <sheetViews>
    <sheetView showGridLines="0" topLeftCell="C23" zoomScale="70" zoomScaleNormal="70" workbookViewId="0">
      <selection activeCell="C23" sqref="C23"/>
    </sheetView>
  </sheetViews>
  <sheetFormatPr baseColWidth="10" defaultColWidth="9.109375" defaultRowHeight="14.4"/>
  <cols>
    <col min="1" max="1" width="9.109375" customWidth="1"/>
    <col min="3" max="3" width="101.44140625" customWidth="1"/>
    <col min="4" max="4" width="121" customWidth="1"/>
    <col min="5" max="5" width="10.44140625" customWidth="1"/>
  </cols>
  <sheetData>
    <row r="1" spans="2:15" ht="15" thickBot="1"/>
    <row r="2" spans="2:15">
      <c r="B2" s="2"/>
      <c r="C2" s="3"/>
      <c r="D2" s="4"/>
    </row>
    <row r="3" spans="2:15">
      <c r="B3" s="5"/>
      <c r="C3" s="10"/>
      <c r="D3" s="6"/>
    </row>
    <row r="4" spans="2:15">
      <c r="B4" s="5"/>
      <c r="C4" s="10"/>
      <c r="D4" s="6"/>
    </row>
    <row r="5" spans="2:15">
      <c r="B5" s="5"/>
      <c r="C5" s="10"/>
      <c r="D5" s="6"/>
    </row>
    <row r="6" spans="2:15">
      <c r="B6" s="5"/>
      <c r="C6" s="10"/>
      <c r="D6" s="185"/>
    </row>
    <row r="7" spans="2:15">
      <c r="B7" s="5"/>
      <c r="C7" s="10"/>
      <c r="D7" s="185"/>
    </row>
    <row r="8" spans="2:15">
      <c r="B8" s="5"/>
      <c r="C8" s="10"/>
      <c r="D8" s="185"/>
    </row>
    <row r="9" spans="2:15" ht="9.75" customHeight="1">
      <c r="B9" s="5"/>
      <c r="C9" s="10"/>
      <c r="D9" s="185"/>
    </row>
    <row r="10" spans="2:15" ht="30.75" customHeight="1">
      <c r="B10" s="5"/>
      <c r="C10" s="11" t="s">
        <v>0</v>
      </c>
      <c r="D10" s="185"/>
      <c r="E10" s="12"/>
      <c r="F10" s="13"/>
      <c r="G10" s="1"/>
      <c r="H10" s="1"/>
      <c r="I10" s="1"/>
      <c r="J10" s="1"/>
      <c r="K10" s="1"/>
      <c r="L10" s="1"/>
      <c r="M10" s="1"/>
      <c r="N10" s="1"/>
      <c r="O10" s="1"/>
    </row>
    <row r="11" spans="2:15" ht="54.75" customHeight="1">
      <c r="B11" s="5"/>
      <c r="C11" s="14"/>
      <c r="D11" s="185"/>
      <c r="E11" s="15"/>
      <c r="F11" s="15"/>
      <c r="G11" s="1"/>
      <c r="H11" s="1"/>
      <c r="I11" s="1"/>
      <c r="J11" s="1"/>
      <c r="K11" s="1"/>
      <c r="L11" s="1"/>
      <c r="M11" s="1"/>
      <c r="N11" s="1"/>
      <c r="O11" s="1"/>
    </row>
    <row r="12" spans="2:15" ht="15.6">
      <c r="B12" s="5"/>
      <c r="C12" s="16" t="s">
        <v>1</v>
      </c>
      <c r="D12" s="185"/>
      <c r="E12" s="15"/>
      <c r="F12" s="15"/>
      <c r="G12" s="1"/>
      <c r="H12" s="1"/>
      <c r="I12" s="1"/>
      <c r="J12" s="1"/>
      <c r="K12" s="1"/>
      <c r="L12" s="1"/>
      <c r="M12" s="1"/>
      <c r="N12" s="1"/>
      <c r="O12" s="1"/>
    </row>
    <row r="13" spans="2:15" ht="15.6">
      <c r="B13" s="5"/>
      <c r="C13" s="17"/>
      <c r="D13" s="185"/>
      <c r="E13" s="15"/>
      <c r="F13" s="15"/>
      <c r="G13" s="1"/>
      <c r="H13" s="1"/>
      <c r="I13" s="1"/>
      <c r="J13" s="1"/>
      <c r="K13" s="1"/>
      <c r="L13" s="1"/>
      <c r="M13" s="1"/>
      <c r="N13" s="1"/>
      <c r="O13" s="1"/>
    </row>
    <row r="14" spans="2:15" ht="15.6">
      <c r="B14" s="5"/>
      <c r="C14" s="18" t="s">
        <v>2</v>
      </c>
      <c r="D14" s="185"/>
      <c r="E14" s="19"/>
      <c r="F14" s="19"/>
      <c r="G14" s="1"/>
      <c r="H14" s="1"/>
      <c r="I14" s="1"/>
      <c r="J14" s="1"/>
      <c r="K14" s="1"/>
      <c r="L14" s="1"/>
      <c r="M14" s="1"/>
      <c r="N14" s="1"/>
      <c r="O14" s="1"/>
    </row>
    <row r="15" spans="2:15" ht="15.6">
      <c r="B15" s="5"/>
      <c r="C15" s="18"/>
      <c r="D15" s="185"/>
      <c r="E15" s="19"/>
      <c r="F15" s="19"/>
      <c r="G15" s="1"/>
      <c r="H15" s="1"/>
      <c r="I15" s="1"/>
      <c r="J15" s="1"/>
      <c r="K15" s="1"/>
      <c r="L15" s="1"/>
      <c r="M15" s="1"/>
      <c r="N15" s="1"/>
      <c r="O15" s="1"/>
    </row>
    <row r="16" spans="2:15" ht="15.6">
      <c r="B16" s="5"/>
      <c r="C16" s="18" t="s">
        <v>3</v>
      </c>
      <c r="D16" s="185"/>
      <c r="E16" s="19"/>
      <c r="F16" s="19"/>
      <c r="G16" s="1"/>
      <c r="H16" s="1"/>
      <c r="I16" s="1"/>
      <c r="J16" s="1"/>
      <c r="K16" s="1"/>
      <c r="L16" s="1"/>
      <c r="M16" s="1"/>
      <c r="N16" s="1"/>
      <c r="O16" s="1"/>
    </row>
    <row r="17" spans="2:15" ht="15.6">
      <c r="B17" s="5"/>
      <c r="C17" s="20"/>
      <c r="D17" s="185"/>
      <c r="E17" s="21"/>
      <c r="F17" s="21"/>
      <c r="G17" s="1"/>
      <c r="H17" s="1"/>
      <c r="I17" s="1"/>
      <c r="J17" s="1"/>
      <c r="K17" s="1"/>
      <c r="L17" s="1"/>
      <c r="M17" s="1"/>
      <c r="N17" s="1"/>
      <c r="O17" s="1"/>
    </row>
    <row r="18" spans="2:15" ht="15.6">
      <c r="B18" s="5"/>
      <c r="C18" s="22" t="s">
        <v>4</v>
      </c>
      <c r="D18" s="185"/>
      <c r="E18" s="15"/>
      <c r="F18" s="15"/>
      <c r="G18" s="1"/>
      <c r="H18" s="1"/>
      <c r="I18" s="1"/>
      <c r="J18" s="1"/>
      <c r="K18" s="1"/>
      <c r="L18" s="1"/>
      <c r="M18" s="1"/>
      <c r="N18" s="1"/>
      <c r="O18" s="1"/>
    </row>
    <row r="19" spans="2:15" ht="15.6">
      <c r="B19" s="5"/>
      <c r="C19" s="23"/>
      <c r="D19" s="185"/>
      <c r="E19" s="15"/>
      <c r="F19" s="15"/>
      <c r="G19" s="1"/>
      <c r="H19" s="1"/>
      <c r="I19" s="1"/>
      <c r="J19" s="1"/>
      <c r="K19" s="1"/>
      <c r="L19" s="1"/>
      <c r="M19" s="1"/>
      <c r="N19" s="1"/>
      <c r="O19" s="1"/>
    </row>
    <row r="20" spans="2:15" ht="28.8">
      <c r="B20" s="5"/>
      <c r="C20" s="8" t="s">
        <v>5</v>
      </c>
      <c r="D20" s="185"/>
      <c r="E20" s="15"/>
      <c r="F20" s="15"/>
      <c r="G20" s="1"/>
      <c r="H20" s="1"/>
      <c r="I20" s="1"/>
      <c r="J20" s="1"/>
      <c r="K20" s="1"/>
      <c r="L20" s="1"/>
      <c r="M20" s="1"/>
      <c r="N20" s="1"/>
      <c r="O20" s="1"/>
    </row>
    <row r="21" spans="2:15" ht="15.6">
      <c r="B21" s="5"/>
      <c r="C21" s="24"/>
      <c r="D21" s="25"/>
      <c r="E21" s="26"/>
      <c r="F21" s="26"/>
    </row>
    <row r="22" spans="2:15" ht="15.6">
      <c r="B22" s="5"/>
      <c r="C22" s="9"/>
      <c r="D22" s="25"/>
      <c r="E22" s="26"/>
      <c r="F22" s="26"/>
    </row>
    <row r="23" spans="2:15" ht="16.2" thickBot="1">
      <c r="B23" s="7"/>
      <c r="C23" s="27"/>
      <c r="D23" s="28"/>
      <c r="E23" s="26"/>
      <c r="F23" s="26"/>
    </row>
    <row r="24" spans="2:15" ht="12" customHeight="1">
      <c r="B24" s="186" t="s">
        <v>6</v>
      </c>
      <c r="C24" s="187"/>
      <c r="D24" s="188"/>
      <c r="E24" s="29"/>
      <c r="F24" s="26"/>
    </row>
    <row r="25" spans="2:15" ht="15.6">
      <c r="B25" s="189"/>
      <c r="C25" s="190"/>
      <c r="D25" s="191"/>
      <c r="E25" s="26"/>
      <c r="F25" s="26"/>
    </row>
    <row r="26" spans="2:15" ht="15.6">
      <c r="B26" s="189"/>
      <c r="C26" s="190"/>
      <c r="D26" s="191"/>
      <c r="E26" s="26"/>
      <c r="F26" s="26"/>
    </row>
    <row r="27" spans="2:15" ht="15.6">
      <c r="B27" s="189"/>
      <c r="C27" s="190"/>
      <c r="D27" s="191"/>
      <c r="E27" s="26"/>
      <c r="F27" s="26"/>
    </row>
    <row r="28" spans="2:15" ht="15.6">
      <c r="B28" s="189"/>
      <c r="C28" s="190"/>
      <c r="D28" s="191"/>
      <c r="E28" s="26"/>
      <c r="F28" s="26"/>
    </row>
    <row r="29" spans="2:15" ht="15.6">
      <c r="B29" s="189"/>
      <c r="C29" s="190"/>
      <c r="D29" s="191"/>
      <c r="E29" s="26"/>
      <c r="F29" s="26"/>
    </row>
    <row r="30" spans="2:15">
      <c r="B30" s="189"/>
      <c r="C30" s="190"/>
      <c r="D30" s="191"/>
    </row>
    <row r="31" spans="2:15">
      <c r="B31" s="189"/>
      <c r="C31" s="190"/>
      <c r="D31" s="191"/>
    </row>
    <row r="32" spans="2:15">
      <c r="B32" s="189"/>
      <c r="C32" s="190"/>
      <c r="D32" s="191"/>
    </row>
    <row r="33" spans="2:4">
      <c r="B33" s="189"/>
      <c r="C33" s="190"/>
      <c r="D33" s="191"/>
    </row>
    <row r="34" spans="2:4">
      <c r="B34" s="189"/>
      <c r="C34" s="190"/>
      <c r="D34" s="191"/>
    </row>
    <row r="35" spans="2:4">
      <c r="B35" s="189"/>
      <c r="C35" s="190"/>
      <c r="D35" s="191"/>
    </row>
    <row r="36" spans="2:4">
      <c r="B36" s="189"/>
      <c r="C36" s="190"/>
      <c r="D36" s="191"/>
    </row>
    <row r="37" spans="2:4">
      <c r="B37" s="189"/>
      <c r="C37" s="190"/>
      <c r="D37" s="191"/>
    </row>
    <row r="38" spans="2:4">
      <c r="B38" s="189"/>
      <c r="C38" s="190"/>
      <c r="D38" s="191"/>
    </row>
    <row r="39" spans="2:4">
      <c r="B39" s="189"/>
      <c r="C39" s="190"/>
      <c r="D39" s="191"/>
    </row>
    <row r="40" spans="2:4">
      <c r="B40" s="189"/>
      <c r="C40" s="190"/>
      <c r="D40" s="191"/>
    </row>
    <row r="41" spans="2:4">
      <c r="B41" s="189"/>
      <c r="C41" s="190"/>
      <c r="D41" s="191"/>
    </row>
    <row r="42" spans="2:4">
      <c r="B42" s="189"/>
      <c r="C42" s="190"/>
      <c r="D42" s="191"/>
    </row>
    <row r="43" spans="2:4">
      <c r="B43" s="189"/>
      <c r="C43" s="190"/>
      <c r="D43" s="191"/>
    </row>
    <row r="44" spans="2:4">
      <c r="B44" s="189"/>
      <c r="C44" s="190"/>
      <c r="D44" s="191"/>
    </row>
    <row r="45" spans="2:4">
      <c r="B45" s="189"/>
      <c r="C45" s="190"/>
      <c r="D45" s="191"/>
    </row>
    <row r="46" spans="2:4">
      <c r="B46" s="189"/>
      <c r="C46" s="190"/>
      <c r="D46" s="191"/>
    </row>
    <row r="47" spans="2:4">
      <c r="B47" s="189"/>
      <c r="C47" s="190"/>
      <c r="D47" s="191"/>
    </row>
    <row r="48" spans="2:4">
      <c r="B48" s="189"/>
      <c r="C48" s="190"/>
      <c r="D48" s="191"/>
    </row>
    <row r="49" spans="2:4">
      <c r="B49" s="189"/>
      <c r="C49" s="190"/>
      <c r="D49" s="191"/>
    </row>
    <row r="50" spans="2:4">
      <c r="B50" s="189"/>
      <c r="C50" s="190"/>
      <c r="D50" s="191"/>
    </row>
    <row r="51" spans="2:4">
      <c r="B51" s="189"/>
      <c r="C51" s="190"/>
      <c r="D51" s="191"/>
    </row>
    <row r="52" spans="2:4">
      <c r="B52" s="189"/>
      <c r="C52" s="190"/>
      <c r="D52" s="191"/>
    </row>
    <row r="53" spans="2:4">
      <c r="B53" s="189"/>
      <c r="C53" s="190"/>
      <c r="D53" s="191"/>
    </row>
    <row r="54" spans="2:4">
      <c r="B54" s="189"/>
      <c r="C54" s="190"/>
      <c r="D54" s="191"/>
    </row>
    <row r="55" spans="2:4">
      <c r="B55" s="189"/>
      <c r="C55" s="190"/>
      <c r="D55" s="191"/>
    </row>
    <row r="56" spans="2:4">
      <c r="B56" s="189"/>
      <c r="C56" s="190"/>
      <c r="D56" s="191"/>
    </row>
    <row r="57" spans="2:4">
      <c r="B57" s="189"/>
      <c r="C57" s="190"/>
      <c r="D57" s="191"/>
    </row>
    <row r="58" spans="2:4">
      <c r="B58" s="189"/>
      <c r="C58" s="190"/>
      <c r="D58" s="191"/>
    </row>
    <row r="59" spans="2:4">
      <c r="B59" s="189"/>
      <c r="C59" s="190"/>
      <c r="D59" s="191"/>
    </row>
    <row r="60" spans="2:4">
      <c r="B60" s="189"/>
      <c r="C60" s="190"/>
      <c r="D60" s="191"/>
    </row>
    <row r="61" spans="2:4">
      <c r="B61" s="189"/>
      <c r="C61" s="190"/>
      <c r="D61" s="191"/>
    </row>
    <row r="62" spans="2:4">
      <c r="B62" s="189"/>
      <c r="C62" s="190"/>
      <c r="D62" s="191"/>
    </row>
    <row r="63" spans="2:4">
      <c r="B63" s="189"/>
      <c r="C63" s="190"/>
      <c r="D63" s="191"/>
    </row>
    <row r="64" spans="2:4">
      <c r="B64" s="189"/>
      <c r="C64" s="190"/>
      <c r="D64" s="191"/>
    </row>
    <row r="65" spans="2:4">
      <c r="B65" s="189"/>
      <c r="C65" s="190"/>
      <c r="D65" s="191"/>
    </row>
    <row r="66" spans="2:4">
      <c r="B66" s="189"/>
      <c r="C66" s="190"/>
      <c r="D66" s="191"/>
    </row>
    <row r="67" spans="2:4">
      <c r="B67" s="189"/>
      <c r="C67" s="190"/>
      <c r="D67" s="191"/>
    </row>
    <row r="68" spans="2:4">
      <c r="B68" s="189"/>
      <c r="C68" s="190"/>
      <c r="D68" s="191"/>
    </row>
    <row r="69" spans="2:4">
      <c r="B69" s="189"/>
      <c r="C69" s="190"/>
      <c r="D69" s="191"/>
    </row>
    <row r="70" spans="2:4">
      <c r="B70" s="189"/>
      <c r="C70" s="190"/>
      <c r="D70" s="191"/>
    </row>
    <row r="71" spans="2:4">
      <c r="B71" s="189"/>
      <c r="C71" s="190"/>
      <c r="D71" s="191"/>
    </row>
    <row r="72" spans="2:4">
      <c r="B72" s="189"/>
      <c r="C72" s="190"/>
      <c r="D72" s="191"/>
    </row>
    <row r="73" spans="2:4">
      <c r="B73" s="189"/>
      <c r="C73" s="190"/>
      <c r="D73" s="191"/>
    </row>
    <row r="74" spans="2:4">
      <c r="B74" s="189"/>
      <c r="C74" s="190"/>
      <c r="D74" s="191"/>
    </row>
    <row r="75" spans="2:4">
      <c r="B75" s="189"/>
      <c r="C75" s="190"/>
      <c r="D75" s="191"/>
    </row>
    <row r="76" spans="2:4">
      <c r="B76" s="189"/>
      <c r="C76" s="190"/>
      <c r="D76" s="191"/>
    </row>
    <row r="77" spans="2:4">
      <c r="B77" s="189"/>
      <c r="C77" s="190"/>
      <c r="D77" s="191"/>
    </row>
    <row r="78" spans="2:4">
      <c r="B78" s="189"/>
      <c r="C78" s="190"/>
      <c r="D78" s="191"/>
    </row>
    <row r="79" spans="2:4">
      <c r="B79" s="189"/>
      <c r="C79" s="190"/>
      <c r="D79" s="191"/>
    </row>
    <row r="80" spans="2:4">
      <c r="B80" s="189"/>
      <c r="C80" s="190"/>
      <c r="D80" s="191"/>
    </row>
    <row r="81" spans="2:4">
      <c r="B81" s="189"/>
      <c r="C81" s="190"/>
      <c r="D81" s="191"/>
    </row>
    <row r="82" spans="2:4">
      <c r="B82" s="189"/>
      <c r="C82" s="190"/>
      <c r="D82" s="191"/>
    </row>
    <row r="83" spans="2:4">
      <c r="B83" s="189"/>
      <c r="C83" s="190"/>
      <c r="D83" s="191"/>
    </row>
    <row r="84" spans="2:4">
      <c r="B84" s="189"/>
      <c r="C84" s="190"/>
      <c r="D84" s="191"/>
    </row>
    <row r="85" spans="2:4">
      <c r="B85" s="189"/>
      <c r="C85" s="190"/>
      <c r="D85" s="191"/>
    </row>
    <row r="86" spans="2:4" ht="15" thickBot="1">
      <c r="B86" s="192"/>
      <c r="C86" s="193"/>
      <c r="D86" s="194"/>
    </row>
  </sheetData>
  <mergeCells count="2">
    <mergeCell ref="D6:D20"/>
    <mergeCell ref="B24:D86"/>
  </mergeCell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2024-0998-4716-9FB0-BB00E8247799}">
  <sheetPr codeName="Feuil2"/>
  <dimension ref="B1:D26"/>
  <sheetViews>
    <sheetView showGridLines="0" workbookViewId="0">
      <selection activeCell="D3" sqref="D3"/>
    </sheetView>
  </sheetViews>
  <sheetFormatPr baseColWidth="10" defaultColWidth="10.88671875" defaultRowHeight="20.100000000000001" customHeight="1"/>
  <cols>
    <col min="1" max="1" width="2.5546875" style="173" customWidth="1"/>
    <col min="2" max="2" width="15.5546875" style="173" customWidth="1"/>
    <col min="3" max="3" width="70.5546875" style="173" customWidth="1"/>
    <col min="4" max="9" width="20.5546875" style="173" customWidth="1"/>
    <col min="10" max="16384" width="10.88671875" style="173"/>
  </cols>
  <sheetData>
    <row r="1" spans="2:4" ht="20.100000000000001" customHeight="1" thickBot="1"/>
    <row r="2" spans="2:4" ht="20.100000000000001" customHeight="1" thickBot="1">
      <c r="B2" s="195" t="s">
        <v>57</v>
      </c>
      <c r="C2" s="196"/>
      <c r="D2" s="174" t="s">
        <v>62</v>
      </c>
    </row>
    <row r="3" spans="2:4" ht="20.100000000000001" customHeight="1">
      <c r="B3" s="175" t="s">
        <v>58</v>
      </c>
      <c r="C3" s="178" t="str">
        <f>IF('Coûts du projet et financement'!C2&lt;&gt;"Inscrire le nom de l'entreprise",'Coûts du projet et financement'!C2,"")</f>
        <v/>
      </c>
      <c r="D3" s="179" t="str">
        <f>'Coûts du projet et financement'!E29</f>
        <v/>
      </c>
    </row>
    <row r="4" spans="2:4" ht="20.100000000000001" customHeight="1">
      <c r="B4" s="175" t="s">
        <v>59</v>
      </c>
      <c r="C4" s="178" t="str">
        <f>IF('Coûts du projet et financement'!E2&lt;&gt;"Inscrire le nom de l'entreprise",'Coûts du projet et financement'!E3,"")</f>
        <v/>
      </c>
      <c r="D4" s="179" t="str">
        <f>'Coûts du projet et financement'!E30</f>
        <v/>
      </c>
    </row>
    <row r="5" spans="2:4" ht="20.100000000000001" customHeight="1">
      <c r="B5" s="175" t="s">
        <v>60</v>
      </c>
      <c r="C5" s="178" t="str">
        <f>IF('Coûts du projet et financement'!G2&lt;&gt;"Inscrire le nom de l'entreprise",'Coûts du projet et financement'!G2,"")</f>
        <v/>
      </c>
      <c r="D5" s="179" t="str">
        <f>'Coûts du projet et financement'!E31</f>
        <v/>
      </c>
    </row>
    <row r="6" spans="2:4" ht="20.100000000000001" customHeight="1" thickBot="1">
      <c r="B6" s="176" t="s">
        <v>61</v>
      </c>
      <c r="C6" s="180" t="str">
        <f>IF('Coûts du projet et financement'!I2&lt;&gt;"Inscrire le nom de l'entreprise",'Coûts du projet et financement'!I2,"")</f>
        <v/>
      </c>
      <c r="D6" s="181" t="str">
        <f>'Coûts du projet et financement'!E32</f>
        <v/>
      </c>
    </row>
    <row r="7" spans="2:4" ht="20.100000000000001" customHeight="1" thickBot="1">
      <c r="B7" s="57"/>
      <c r="C7" s="57"/>
      <c r="D7" s="57"/>
    </row>
    <row r="8" spans="2:4" ht="20.100000000000001" customHeight="1" thickBot="1">
      <c r="B8" s="199" t="s">
        <v>105</v>
      </c>
      <c r="C8" s="200"/>
      <c r="D8" s="177" t="s">
        <v>15</v>
      </c>
    </row>
    <row r="9" spans="2:4" ht="20.100000000000001" customHeight="1">
      <c r="B9" s="197" t="s">
        <v>45</v>
      </c>
      <c r="C9" s="198"/>
      <c r="D9" s="182" t="str">
        <f>'Coûts du projet et financement'!K6</f>
        <v/>
      </c>
    </row>
    <row r="10" spans="2:4" ht="20.100000000000001" customHeight="1">
      <c r="B10" s="197" t="s">
        <v>46</v>
      </c>
      <c r="C10" s="198"/>
      <c r="D10" s="182" t="str">
        <f>'Coûts du projet et financement'!K7</f>
        <v/>
      </c>
    </row>
    <row r="11" spans="2:4" ht="20.100000000000001" customHeight="1">
      <c r="B11" s="197" t="s">
        <v>99</v>
      </c>
      <c r="C11" s="198"/>
      <c r="D11" s="182" t="str">
        <f>'Coûts du projet et financement'!K8</f>
        <v/>
      </c>
    </row>
    <row r="12" spans="2:4" ht="20.100000000000001" customHeight="1">
      <c r="B12" s="197" t="s">
        <v>100</v>
      </c>
      <c r="C12" s="198"/>
      <c r="D12" s="182" t="str">
        <f>'Coûts du projet et financement'!K9</f>
        <v/>
      </c>
    </row>
    <row r="13" spans="2:4" ht="20.100000000000001" customHeight="1">
      <c r="B13" s="197" t="s">
        <v>43</v>
      </c>
      <c r="C13" s="198"/>
      <c r="D13" s="182" t="str">
        <f>'Coûts du projet et financement'!K10</f>
        <v/>
      </c>
    </row>
    <row r="14" spans="2:4" ht="20.100000000000001" customHeight="1">
      <c r="B14" s="197" t="s">
        <v>9</v>
      </c>
      <c r="C14" s="198"/>
      <c r="D14" s="182" t="str">
        <f>'Coûts du projet et financement'!K11</f>
        <v/>
      </c>
    </row>
    <row r="15" spans="2:4" ht="20.100000000000001" customHeight="1">
      <c r="B15" s="197" t="s">
        <v>34</v>
      </c>
      <c r="C15" s="198"/>
      <c r="D15" s="182" t="str">
        <f>'Coûts du projet et financement'!K12</f>
        <v/>
      </c>
    </row>
    <row r="16" spans="2:4" ht="20.100000000000001" customHeight="1">
      <c r="B16" s="197" t="s">
        <v>101</v>
      </c>
      <c r="C16" s="198"/>
      <c r="D16" s="182" t="str">
        <f>'Coûts du projet et financement'!K13</f>
        <v/>
      </c>
    </row>
    <row r="17" spans="2:4" ht="20.100000000000001" customHeight="1">
      <c r="B17" s="197" t="s">
        <v>10</v>
      </c>
      <c r="C17" s="198"/>
      <c r="D17" s="182" t="str">
        <f>'Coûts du projet et financement'!K14</f>
        <v/>
      </c>
    </row>
    <row r="18" spans="2:4" ht="20.100000000000001" customHeight="1">
      <c r="B18" s="197" t="s">
        <v>44</v>
      </c>
      <c r="C18" s="198"/>
      <c r="D18" s="182" t="str">
        <f>'Coûts du projet et financement'!K15</f>
        <v/>
      </c>
    </row>
    <row r="19" spans="2:4" ht="20.100000000000001" customHeight="1">
      <c r="B19" s="197" t="s">
        <v>11</v>
      </c>
      <c r="C19" s="198"/>
      <c r="D19" s="182" t="str">
        <f>'Coûts du projet et financement'!K16</f>
        <v/>
      </c>
    </row>
    <row r="20" spans="2:4" ht="20.100000000000001" customHeight="1">
      <c r="B20" s="197" t="s">
        <v>12</v>
      </c>
      <c r="C20" s="198"/>
      <c r="D20" s="182" t="str">
        <f>'Coûts du projet et financement'!K17</f>
        <v/>
      </c>
    </row>
    <row r="21" spans="2:4" ht="20.100000000000001" customHeight="1">
      <c r="B21" s="197" t="s">
        <v>47</v>
      </c>
      <c r="C21" s="198"/>
      <c r="D21" s="182" t="str">
        <f>'Coûts du projet et financement'!K18</f>
        <v/>
      </c>
    </row>
    <row r="22" spans="2:4" ht="20.100000000000001" customHeight="1">
      <c r="B22" s="197" t="s">
        <v>103</v>
      </c>
      <c r="C22" s="198"/>
      <c r="D22" s="182" t="str">
        <f>'Coûts du projet et financement'!K19</f>
        <v/>
      </c>
    </row>
    <row r="23" spans="2:4" ht="20.100000000000001" customHeight="1" thickBot="1">
      <c r="B23" s="197" t="s">
        <v>102</v>
      </c>
      <c r="C23" s="198"/>
      <c r="D23" s="182" t="str">
        <f>'Coûts du projet et financement'!K20</f>
        <v/>
      </c>
    </row>
    <row r="24" spans="2:4" ht="20.100000000000001" customHeight="1" thickBot="1">
      <c r="B24" s="201" t="s">
        <v>33</v>
      </c>
      <c r="C24" s="202"/>
      <c r="D24" s="183">
        <f>'Coûts du projet et financement'!K21</f>
        <v>0</v>
      </c>
    </row>
    <row r="25" spans="2:4" ht="20.100000000000001" customHeight="1" thickBot="1">
      <c r="B25" s="197" t="s">
        <v>104</v>
      </c>
      <c r="C25" s="198"/>
      <c r="D25" s="182" t="str">
        <f>'Coûts du projet et financement'!K22</f>
        <v/>
      </c>
    </row>
    <row r="26" spans="2:4" ht="20.100000000000001" customHeight="1" thickBot="1">
      <c r="B26" s="199" t="s">
        <v>48</v>
      </c>
      <c r="C26" s="200"/>
      <c r="D26" s="184">
        <f>'Coûts du projet et financement'!K23</f>
        <v>0</v>
      </c>
    </row>
  </sheetData>
  <sheetProtection algorithmName="SHA-512" hashValue="MYXcXnJwqihz6M0yI84nu0e2BCX010xhYnkbxJV/eGZQrNI1qx7o6qQbeRDyEwnmQUxU8B4ryZQHp7/PJfqC5Q==" saltValue="y+gfpecV6zwMdqMwTNP55Q==" spinCount="100000" sheet="1" objects="1" scenarios="1"/>
  <mergeCells count="20">
    <mergeCell ref="B23:C23"/>
    <mergeCell ref="B25:C25"/>
    <mergeCell ref="B8:C8"/>
    <mergeCell ref="B26:C26"/>
    <mergeCell ref="B24:C24"/>
    <mergeCell ref="B18:C18"/>
    <mergeCell ref="B19:C19"/>
    <mergeCell ref="B20:C20"/>
    <mergeCell ref="B21:C21"/>
    <mergeCell ref="B22:C22"/>
    <mergeCell ref="B13:C13"/>
    <mergeCell ref="B14:C14"/>
    <mergeCell ref="B15:C15"/>
    <mergeCell ref="B16:C16"/>
    <mergeCell ref="B17:C17"/>
    <mergeCell ref="B2:C2"/>
    <mergeCell ref="B9:C9"/>
    <mergeCell ref="B10:C10"/>
    <mergeCell ref="B11:C11"/>
    <mergeCell ref="B12:C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0F8C-C2B5-45DE-B1E3-225134812357}">
  <sheetPr codeName="Feuil3"/>
  <dimension ref="B1:K122"/>
  <sheetViews>
    <sheetView showGridLines="0" tabSelected="1" zoomScale="70" zoomScaleNormal="70" workbookViewId="0">
      <selection activeCell="C4" sqref="C4:D4"/>
    </sheetView>
  </sheetViews>
  <sheetFormatPr baseColWidth="10" defaultColWidth="9.109375" defaultRowHeight="15" customHeight="1"/>
  <cols>
    <col min="1" max="1" width="2.5546875" style="30" customWidth="1"/>
    <col min="2" max="2" width="70.5546875" style="30" customWidth="1"/>
    <col min="3" max="3" width="23.44140625" style="30" bestFit="1" customWidth="1"/>
    <col min="4" max="10" width="17.5546875" style="30" customWidth="1"/>
    <col min="11" max="11" width="20.5546875" style="30" customWidth="1"/>
    <col min="12" max="16384" width="9.109375" style="30"/>
  </cols>
  <sheetData>
    <row r="1" spans="2:11" ht="15" customHeight="1" thickBot="1"/>
    <row r="2" spans="2:11" ht="39.9" customHeight="1" thickBot="1">
      <c r="B2" s="31"/>
      <c r="C2" s="221" t="s">
        <v>74</v>
      </c>
      <c r="D2" s="222"/>
      <c r="E2" s="221" t="s">
        <v>74</v>
      </c>
      <c r="F2" s="222"/>
      <c r="G2" s="221" t="s">
        <v>74</v>
      </c>
      <c r="H2" s="222"/>
      <c r="I2" s="221" t="s">
        <v>74</v>
      </c>
      <c r="J2" s="222"/>
      <c r="K2" s="32"/>
    </row>
    <row r="3" spans="2:11" ht="30" customHeight="1" thickBot="1">
      <c r="B3" s="31"/>
      <c r="C3" s="225" t="s">
        <v>17</v>
      </c>
      <c r="D3" s="226"/>
      <c r="E3" s="225" t="s">
        <v>18</v>
      </c>
      <c r="F3" s="226"/>
      <c r="G3" s="225" t="s">
        <v>19</v>
      </c>
      <c r="H3" s="226"/>
      <c r="I3" s="225" t="s">
        <v>35</v>
      </c>
      <c r="J3" s="226"/>
      <c r="K3" s="32"/>
    </row>
    <row r="4" spans="2:11" ht="20.100000000000001" customHeight="1" thickBot="1">
      <c r="B4" s="32"/>
      <c r="C4" s="223" t="s">
        <v>49</v>
      </c>
      <c r="D4" s="224"/>
      <c r="E4" s="223" t="s">
        <v>49</v>
      </c>
      <c r="F4" s="224"/>
      <c r="G4" s="223" t="s">
        <v>49</v>
      </c>
      <c r="H4" s="224"/>
      <c r="I4" s="223" t="s">
        <v>49</v>
      </c>
      <c r="J4" s="224"/>
      <c r="K4" s="32"/>
    </row>
    <row r="5" spans="2:11" ht="27" customHeight="1" thickBot="1">
      <c r="B5" s="62" t="s">
        <v>106</v>
      </c>
      <c r="C5" s="63" t="s">
        <v>20</v>
      </c>
      <c r="D5" s="64" t="s">
        <v>21</v>
      </c>
      <c r="E5" s="65" t="s">
        <v>20</v>
      </c>
      <c r="F5" s="64" t="s">
        <v>8</v>
      </c>
      <c r="G5" s="63" t="s">
        <v>20</v>
      </c>
      <c r="H5" s="64" t="s">
        <v>21</v>
      </c>
      <c r="I5" s="63" t="s">
        <v>20</v>
      </c>
      <c r="J5" s="64" t="s">
        <v>21</v>
      </c>
      <c r="K5" s="66" t="s">
        <v>16</v>
      </c>
    </row>
    <row r="6" spans="2:11" ht="27" customHeight="1">
      <c r="B6" s="42" t="s">
        <v>45</v>
      </c>
      <c r="C6" s="75"/>
      <c r="D6" s="239"/>
      <c r="E6" s="123"/>
      <c r="F6" s="239"/>
      <c r="G6" s="123"/>
      <c r="H6" s="239"/>
      <c r="I6" s="123"/>
      <c r="J6" s="239"/>
      <c r="K6" s="43" t="str">
        <f>IF(SUM(C6,E6,G6,I6)=0,"",SUM(C6,E6,G6,I6))</f>
        <v/>
      </c>
    </row>
    <row r="7" spans="2:11" ht="27" customHeight="1">
      <c r="B7" s="34" t="s">
        <v>46</v>
      </c>
      <c r="C7" s="76"/>
      <c r="D7" s="237"/>
      <c r="E7" s="124"/>
      <c r="F7" s="237"/>
      <c r="G7" s="124"/>
      <c r="H7" s="237"/>
      <c r="I7" s="124"/>
      <c r="J7" s="237"/>
      <c r="K7" s="43" t="str">
        <f t="shared" ref="K7:K8" si="0">IF(SUM(C7,E7,G7,I7)=0,"",SUM(C7,E7,G7,I7))</f>
        <v/>
      </c>
    </row>
    <row r="8" spans="2:11" ht="27" customHeight="1">
      <c r="B8" s="34" t="s">
        <v>40</v>
      </c>
      <c r="C8" s="76"/>
      <c r="D8" s="237"/>
      <c r="E8" s="124"/>
      <c r="F8" s="237"/>
      <c r="G8" s="124"/>
      <c r="H8" s="237"/>
      <c r="I8" s="124"/>
      <c r="J8" s="237"/>
      <c r="K8" s="43" t="str">
        <f t="shared" si="0"/>
        <v/>
      </c>
    </row>
    <row r="9" spans="2:11" ht="27" customHeight="1">
      <c r="B9" s="34" t="s">
        <v>41</v>
      </c>
      <c r="C9" s="76"/>
      <c r="D9" s="237"/>
      <c r="E9" s="124"/>
      <c r="F9" s="237"/>
      <c r="G9" s="124"/>
      <c r="H9" s="237"/>
      <c r="I9" s="124"/>
      <c r="J9" s="237"/>
      <c r="K9" s="43" t="str">
        <f>IF(SUM(C9,E9,G9,I9)=0,"",SUM(C9,E9,G9,I9))</f>
        <v/>
      </c>
    </row>
    <row r="10" spans="2:11" ht="27" customHeight="1">
      <c r="B10" s="34" t="s">
        <v>43</v>
      </c>
      <c r="C10" s="76"/>
      <c r="D10" s="237"/>
      <c r="E10" s="124"/>
      <c r="F10" s="237"/>
      <c r="G10" s="124"/>
      <c r="H10" s="237"/>
      <c r="I10" s="124"/>
      <c r="J10" s="237"/>
      <c r="K10" s="43" t="str">
        <f>IF(SUM(C10,E10,G10,I10)=0,"",SUM(C10,E10,G10,I10))</f>
        <v/>
      </c>
    </row>
    <row r="11" spans="2:11" ht="27" customHeight="1">
      <c r="B11" s="35" t="s">
        <v>9</v>
      </c>
      <c r="C11" s="76"/>
      <c r="D11" s="237"/>
      <c r="E11" s="124"/>
      <c r="F11" s="240"/>
      <c r="G11" s="124"/>
      <c r="H11" s="240"/>
      <c r="I11" s="124"/>
      <c r="J11" s="240"/>
      <c r="K11" s="43" t="str">
        <f>IF(SUM(C11,E11,G11,I11)=0,"",SUM(C11,E11,G11,I11))</f>
        <v/>
      </c>
    </row>
    <row r="12" spans="2:11" ht="27" customHeight="1">
      <c r="B12" s="35" t="s">
        <v>34</v>
      </c>
      <c r="C12" s="77"/>
      <c r="D12" s="78"/>
      <c r="E12" s="77"/>
      <c r="F12" s="79"/>
      <c r="G12" s="77"/>
      <c r="H12" s="79"/>
      <c r="I12" s="77"/>
      <c r="J12" s="79"/>
      <c r="K12" s="43" t="str">
        <f>IF(SUM(C12:J12)=0,"",SUM(C12:J12))</f>
        <v/>
      </c>
    </row>
    <row r="13" spans="2:11" ht="27" customHeight="1">
      <c r="B13" s="34" t="s">
        <v>42</v>
      </c>
      <c r="C13" s="77"/>
      <c r="D13" s="79"/>
      <c r="E13" s="77"/>
      <c r="F13" s="79"/>
      <c r="G13" s="77"/>
      <c r="H13" s="79"/>
      <c r="I13" s="77"/>
      <c r="J13" s="79"/>
      <c r="K13" s="43" t="str">
        <f>IF(SUM(C13:J13)=0,"",SUM(C13:J13))</f>
        <v/>
      </c>
    </row>
    <row r="14" spans="2:11" ht="27" customHeight="1">
      <c r="B14" s="35" t="s">
        <v>10</v>
      </c>
      <c r="C14" s="77"/>
      <c r="D14" s="236"/>
      <c r="E14" s="77"/>
      <c r="F14" s="236"/>
      <c r="G14" s="77"/>
      <c r="H14" s="236"/>
      <c r="I14" s="77"/>
      <c r="J14" s="236"/>
      <c r="K14" s="43" t="str">
        <f t="shared" ref="K14:K20" si="1">IF(SUM(C14,E14,G14,I14)=0,"",SUM(C14,E14,G14,I14))</f>
        <v/>
      </c>
    </row>
    <row r="15" spans="2:11" ht="27" customHeight="1">
      <c r="B15" s="35" t="s">
        <v>44</v>
      </c>
      <c r="C15" s="77"/>
      <c r="D15" s="237"/>
      <c r="E15" s="77"/>
      <c r="F15" s="237"/>
      <c r="G15" s="77"/>
      <c r="H15" s="237"/>
      <c r="I15" s="77"/>
      <c r="J15" s="237"/>
      <c r="K15" s="43" t="str">
        <f t="shared" si="1"/>
        <v/>
      </c>
    </row>
    <row r="16" spans="2:11" ht="27" customHeight="1">
      <c r="B16" s="35" t="s">
        <v>11</v>
      </c>
      <c r="C16" s="77"/>
      <c r="D16" s="237"/>
      <c r="E16" s="77"/>
      <c r="F16" s="237"/>
      <c r="G16" s="77"/>
      <c r="H16" s="237"/>
      <c r="I16" s="77"/>
      <c r="J16" s="237"/>
      <c r="K16" s="43" t="str">
        <f t="shared" si="1"/>
        <v/>
      </c>
    </row>
    <row r="17" spans="2:11" ht="27" customHeight="1">
      <c r="B17" s="35" t="s">
        <v>12</v>
      </c>
      <c r="C17" s="77"/>
      <c r="D17" s="237"/>
      <c r="E17" s="77"/>
      <c r="F17" s="237"/>
      <c r="G17" s="77"/>
      <c r="H17" s="237"/>
      <c r="I17" s="77"/>
      <c r="J17" s="237"/>
      <c r="K17" s="43" t="str">
        <f t="shared" si="1"/>
        <v/>
      </c>
    </row>
    <row r="18" spans="2:11" ht="27" customHeight="1">
      <c r="B18" s="34" t="s">
        <v>47</v>
      </c>
      <c r="C18" s="77"/>
      <c r="D18" s="237"/>
      <c r="E18" s="77"/>
      <c r="F18" s="237"/>
      <c r="G18" s="77"/>
      <c r="H18" s="237"/>
      <c r="I18" s="77"/>
      <c r="J18" s="237"/>
      <c r="K18" s="43" t="str">
        <f t="shared" si="1"/>
        <v/>
      </c>
    </row>
    <row r="19" spans="2:11" ht="27" customHeight="1">
      <c r="B19" s="34" t="s">
        <v>110</v>
      </c>
      <c r="C19" s="77"/>
      <c r="D19" s="237"/>
      <c r="E19" s="77"/>
      <c r="F19" s="237"/>
      <c r="G19" s="77"/>
      <c r="H19" s="237"/>
      <c r="I19" s="77"/>
      <c r="J19" s="237"/>
      <c r="K19" s="43" t="str">
        <f t="shared" si="1"/>
        <v/>
      </c>
    </row>
    <row r="20" spans="2:11" ht="27" customHeight="1" thickBot="1">
      <c r="B20" s="44" t="s">
        <v>69</v>
      </c>
      <c r="C20" s="45"/>
      <c r="D20" s="238"/>
      <c r="E20" s="45"/>
      <c r="F20" s="238"/>
      <c r="G20" s="45"/>
      <c r="H20" s="238"/>
      <c r="I20" s="45"/>
      <c r="J20" s="238"/>
      <c r="K20" s="125" t="str">
        <f t="shared" si="1"/>
        <v/>
      </c>
    </row>
    <row r="21" spans="2:11" ht="27" customHeight="1">
      <c r="B21" s="90" t="s">
        <v>33</v>
      </c>
      <c r="C21" s="39">
        <f>SUM(C6:C20)</f>
        <v>0</v>
      </c>
      <c r="D21" s="40">
        <f>SUM(D12:D13)</f>
        <v>0</v>
      </c>
      <c r="E21" s="39">
        <f>SUM(E6:E20)</f>
        <v>0</v>
      </c>
      <c r="F21" s="40">
        <f>SUM(F12:F13)</f>
        <v>0</v>
      </c>
      <c r="G21" s="39">
        <f>SUM(G6:G20)</f>
        <v>0</v>
      </c>
      <c r="H21" s="40">
        <f>SUM(H12:H13)</f>
        <v>0</v>
      </c>
      <c r="I21" s="39">
        <f>SUM(I6:I20)</f>
        <v>0</v>
      </c>
      <c r="J21" s="40">
        <f>SUM(J12:J13)</f>
        <v>0</v>
      </c>
      <c r="K21" s="38">
        <f>SUM(C21:J21)</f>
        <v>0</v>
      </c>
    </row>
    <row r="22" spans="2:11" ht="27" customHeight="1" thickBot="1">
      <c r="B22" s="44" t="s">
        <v>72</v>
      </c>
      <c r="C22" s="77"/>
      <c r="D22" s="135"/>
      <c r="E22" s="77"/>
      <c r="F22" s="135"/>
      <c r="G22" s="77"/>
      <c r="H22" s="135"/>
      <c r="I22" s="77"/>
      <c r="J22" s="135"/>
      <c r="K22" s="43" t="str">
        <f>IF(SUM(C22:J22)=0,"",SUM(C22:J22))</f>
        <v/>
      </c>
    </row>
    <row r="23" spans="2:11" ht="27" customHeight="1" thickBot="1">
      <c r="B23" s="61" t="s">
        <v>48</v>
      </c>
      <c r="C23" s="138">
        <f t="shared" ref="C23:K23" si="2">SUM(C21:C22)</f>
        <v>0</v>
      </c>
      <c r="D23" s="139">
        <f t="shared" si="2"/>
        <v>0</v>
      </c>
      <c r="E23" s="138">
        <f t="shared" si="2"/>
        <v>0</v>
      </c>
      <c r="F23" s="139">
        <f t="shared" si="2"/>
        <v>0</v>
      </c>
      <c r="G23" s="138">
        <f t="shared" si="2"/>
        <v>0</v>
      </c>
      <c r="H23" s="140">
        <f t="shared" si="2"/>
        <v>0</v>
      </c>
      <c r="I23" s="138">
        <f t="shared" si="2"/>
        <v>0</v>
      </c>
      <c r="J23" s="141">
        <f t="shared" si="2"/>
        <v>0</v>
      </c>
      <c r="K23" s="142">
        <f t="shared" si="2"/>
        <v>0</v>
      </c>
    </row>
    <row r="24" spans="2:11" ht="20.100000000000001" customHeight="1">
      <c r="J24" s="126" t="s">
        <v>107</v>
      </c>
      <c r="K24" s="143">
        <f>SUM(C21,E21,G21,I21)</f>
        <v>0</v>
      </c>
    </row>
    <row r="25" spans="2:11" ht="20.100000000000001" customHeight="1" thickBot="1">
      <c r="J25" s="127" t="s">
        <v>108</v>
      </c>
      <c r="K25" s="144">
        <f>SUM(D21,F21,H21,J21)</f>
        <v>0</v>
      </c>
    </row>
    <row r="26" spans="2:11" ht="20.100000000000001" customHeight="1">
      <c r="J26" s="203" t="str">
        <f>IF(SUM(D21,F21,H21,J21)&gt;(K24*0.1), "⚠ Les dépenses en nature dépassent 10% des coûts en espèces", "")</f>
        <v/>
      </c>
      <c r="K26" s="203"/>
    </row>
    <row r="27" spans="2:11" ht="20.100000000000001" customHeight="1" thickBot="1">
      <c r="J27" s="204"/>
      <c r="K27" s="204"/>
    </row>
    <row r="28" spans="2:11" ht="30" customHeight="1" thickBot="1">
      <c r="B28" s="67" t="s">
        <v>26</v>
      </c>
      <c r="C28" s="68" t="s">
        <v>20</v>
      </c>
      <c r="D28" s="69" t="s">
        <v>21</v>
      </c>
      <c r="E28" s="70" t="s">
        <v>16</v>
      </c>
      <c r="F28" s="71" t="s">
        <v>25</v>
      </c>
    </row>
    <row r="29" spans="2:11" ht="20.100000000000001" customHeight="1">
      <c r="B29" s="151" t="str">
        <f>IF(C2="Inscrire le nom de l'entreprise","Inscrire le nom de l'entreprise",CONCATENATE("Entreprise 1 : ",C2))</f>
        <v>Inscrire le nom de l'entreprise</v>
      </c>
      <c r="C29" s="136"/>
      <c r="D29" s="137"/>
      <c r="E29" s="122" t="str">
        <f>IF(AND(C29="",D29=""),"",C29+D29)</f>
        <v/>
      </c>
      <c r="F29" s="145" t="str">
        <f t="shared" ref="F29:F44" si="3">IFERROR(E29/$E$46*100,"")</f>
        <v/>
      </c>
      <c r="G29" s="205"/>
      <c r="H29" s="206"/>
      <c r="I29" s="206"/>
      <c r="J29" s="58"/>
    </row>
    <row r="30" spans="2:11" ht="20.100000000000001" customHeight="1">
      <c r="B30" s="152" t="str">
        <f>IF(E2="Inscrire le nom de l'entreprise", "Inscrire le nom de l'entreprise", CONCATENATE("Entreprise 2 : ", E2))</f>
        <v>Inscrire le nom de l'entreprise</v>
      </c>
      <c r="C30" s="83"/>
      <c r="D30" s="87"/>
      <c r="E30" s="43" t="str">
        <f t="shared" ref="E30:E31" si="4">IF(AND(C30="",D30=""),"",C30+D30)</f>
        <v/>
      </c>
      <c r="F30" s="146" t="str">
        <f>IFERROR(E30/$E$46*100,"")</f>
        <v/>
      </c>
      <c r="G30" s="205"/>
      <c r="H30" s="206"/>
      <c r="I30" s="206"/>
      <c r="J30" s="58"/>
    </row>
    <row r="31" spans="2:11" ht="20.100000000000001" customHeight="1">
      <c r="B31" s="152" t="str">
        <f>IF(G2="Inscrire le nom de l'entreprise", "Inscrire le nom de l'entreprise", CONCATENATE("Entreprise 3 : ", G2))</f>
        <v>Inscrire le nom de l'entreprise</v>
      </c>
      <c r="C31" s="83"/>
      <c r="D31" s="87"/>
      <c r="E31" s="37" t="str">
        <f t="shared" si="4"/>
        <v/>
      </c>
      <c r="F31" s="146" t="str">
        <f t="shared" si="3"/>
        <v/>
      </c>
      <c r="G31" s="205"/>
      <c r="H31" s="206"/>
      <c r="I31" s="206"/>
    </row>
    <row r="32" spans="2:11" ht="20.100000000000001" customHeight="1" thickBot="1">
      <c r="B32" s="153" t="str">
        <f>IF(I2="Inscrire le nom de l'entreprise", "Inscrire le nom de l'entreprise", CONCATENATE("Entreprise 4 : ", I2))</f>
        <v>Inscrire le nom de l'entreprise</v>
      </c>
      <c r="C32" s="85"/>
      <c r="D32" s="88"/>
      <c r="E32" s="46" t="str">
        <f>IF(AND(C32="",D32=""),"",C32+D32)</f>
        <v/>
      </c>
      <c r="F32" s="147" t="str">
        <f t="shared" si="3"/>
        <v/>
      </c>
      <c r="G32" s="205"/>
      <c r="H32" s="206"/>
      <c r="I32" s="206"/>
      <c r="J32" s="204" t="str">
        <f>IF(AND(E46&lt;&gt;"",K23&lt;&gt;"",E46&lt;&gt;K23),"⚠ Le coût total des dépenses et le total des contributions ne balançent pas","")</f>
        <v/>
      </c>
      <c r="K32" s="204"/>
    </row>
    <row r="33" spans="2:11" ht="20.100000000000001" customHeight="1">
      <c r="B33" s="86" t="s">
        <v>52</v>
      </c>
      <c r="C33" s="81"/>
      <c r="D33" s="215"/>
      <c r="E33" s="122" t="str">
        <f>IF(AND(C33="",D33=""),"",C33)</f>
        <v/>
      </c>
      <c r="F33" s="145" t="str">
        <f t="shared" ref="F33:F40" si="5">IFERROR(E33/$E$46*100,"")</f>
        <v/>
      </c>
      <c r="J33" s="204"/>
      <c r="K33" s="204"/>
    </row>
    <row r="34" spans="2:11" ht="20.100000000000001" customHeight="1">
      <c r="B34" s="82" t="s">
        <v>53</v>
      </c>
      <c r="C34" s="83"/>
      <c r="D34" s="216"/>
      <c r="E34" s="43" t="str">
        <f>IF(AND(C34="",D34=""),"",C34)</f>
        <v/>
      </c>
      <c r="F34" s="146" t="str">
        <f t="shared" si="5"/>
        <v/>
      </c>
    </row>
    <row r="35" spans="2:11" ht="20.100000000000001" customHeight="1">
      <c r="B35" s="82" t="s">
        <v>54</v>
      </c>
      <c r="C35" s="83"/>
      <c r="D35" s="216"/>
      <c r="E35" s="37" t="str">
        <f>IF(AND(C35="",D35=""),"",C35)</f>
        <v/>
      </c>
      <c r="F35" s="146" t="str">
        <f t="shared" si="5"/>
        <v/>
      </c>
    </row>
    <row r="36" spans="2:11" ht="20.100000000000001" customHeight="1" thickBot="1">
      <c r="B36" s="84" t="s">
        <v>55</v>
      </c>
      <c r="C36" s="85"/>
      <c r="D36" s="217"/>
      <c r="E36" s="43" t="str">
        <f>IF(AND(C36="",D36=""),"",C36)</f>
        <v/>
      </c>
      <c r="F36" s="148" t="str">
        <f t="shared" si="5"/>
        <v/>
      </c>
      <c r="G36" s="52"/>
    </row>
    <row r="37" spans="2:11" ht="20.100000000000001" customHeight="1">
      <c r="B37" s="80" t="s">
        <v>36</v>
      </c>
      <c r="C37" s="81"/>
      <c r="D37" s="218"/>
      <c r="E37" s="149" t="str">
        <f>IF(C37="","",C37)</f>
        <v/>
      </c>
      <c r="F37" s="145" t="str">
        <f t="shared" si="5"/>
        <v/>
      </c>
      <c r="G37" s="207" t="s">
        <v>71</v>
      </c>
    </row>
    <row r="38" spans="2:11" ht="20.100000000000001" customHeight="1">
      <c r="B38" s="82" t="s">
        <v>37</v>
      </c>
      <c r="C38" s="83"/>
      <c r="D38" s="219"/>
      <c r="E38" s="150" t="str">
        <f>IF(C38="","",C38)</f>
        <v/>
      </c>
      <c r="F38" s="146" t="str">
        <f t="shared" si="5"/>
        <v/>
      </c>
      <c r="G38" s="208"/>
    </row>
    <row r="39" spans="2:11" ht="20.100000000000001" customHeight="1">
      <c r="B39" s="82" t="s">
        <v>38</v>
      </c>
      <c r="C39" s="83"/>
      <c r="D39" s="219"/>
      <c r="E39" s="150" t="str">
        <f>IF(C38="","",C39)</f>
        <v/>
      </c>
      <c r="F39" s="146" t="str">
        <f t="shared" si="5"/>
        <v/>
      </c>
      <c r="G39" s="209"/>
    </row>
    <row r="40" spans="2:11" ht="20.100000000000001" customHeight="1" thickBot="1">
      <c r="B40" s="84" t="s">
        <v>39</v>
      </c>
      <c r="C40" s="85"/>
      <c r="D40" s="220"/>
      <c r="E40" s="154" t="str">
        <f>IF(C38="","",C40)</f>
        <v/>
      </c>
      <c r="F40" s="147" t="str">
        <f t="shared" si="5"/>
        <v/>
      </c>
      <c r="G40" s="147" t="str">
        <f>IFERROR(IF((SUM(E37:E40,E41:E44)/K21*100)=0,"",(SUM(E37:E40,E41:E44)/K21*100)),"")</f>
        <v/>
      </c>
      <c r="H40" s="211" t="str">
        <f>IF(AND(G40&gt;75,G40&lt;&gt;""),"⚠ Le cumul ne doit pas dépasser 75%","")</f>
        <v/>
      </c>
      <c r="I40" s="211"/>
    </row>
    <row r="41" spans="2:11" ht="20.100000000000001" customHeight="1">
      <c r="B41" s="160" t="str">
        <f>IF(C2="Inscrire le nom de l'entreprise 1", CONCATENATE("Contribution du MEIE pour ", C3), CONCATENATE("Contribution du MEIE pour ", C2))</f>
        <v>Contribution du MEIE pour Inscrire le nom de l'entreprise</v>
      </c>
      <c r="C41" s="89"/>
      <c r="D41" s="218"/>
      <c r="E41" s="155" t="str">
        <f>IF(C41="","",C41)</f>
        <v/>
      </c>
      <c r="F41" s="156" t="str">
        <f t="shared" si="3"/>
        <v/>
      </c>
      <c r="G41" s="210" t="str">
        <f>IF(AND(E41&gt;Choix!F8,E41&lt;&gt;""), "⚠ La contribution dépasse le pourcentage admissible", "")</f>
        <v/>
      </c>
      <c r="H41" s="210"/>
      <c r="I41" s="210"/>
      <c r="J41" s="57"/>
    </row>
    <row r="42" spans="2:11" ht="20.100000000000001" customHeight="1">
      <c r="B42" s="161" t="str">
        <f>IF(E2="Inscrire le nom de l'entreprise 2", CONCATENATE("Contribution du MEIE pour ", E3), CONCATENATE("Contribution du MEIE pour ", E2))</f>
        <v>Contribution du MEIE pour Inscrire le nom de l'entreprise</v>
      </c>
      <c r="C42" s="83"/>
      <c r="D42" s="219"/>
      <c r="E42" s="157" t="str">
        <f>IF(C42="","",C42)</f>
        <v/>
      </c>
      <c r="F42" s="158" t="str">
        <f t="shared" si="3"/>
        <v/>
      </c>
      <c r="G42" s="214" t="str">
        <f>IF(AND(E42&gt;Choix!F9,E42&lt;&gt;""), "⚠ La contribution dépasse le pourcentage admissible", "")</f>
        <v/>
      </c>
      <c r="H42" s="210"/>
      <c r="I42" s="210"/>
      <c r="J42" s="59"/>
    </row>
    <row r="43" spans="2:11" ht="20.100000000000001" customHeight="1">
      <c r="B43" s="161" t="str">
        <f>IF(G2="Inscrire le nom de l'entreprise 3", CONCATENATE("Contribution du MEIE pour ", G3), CONCATENATE("Contribution du MEIE pour ", G2))</f>
        <v>Contribution du MEIE pour Inscrire le nom de l'entreprise</v>
      </c>
      <c r="C43" s="83"/>
      <c r="D43" s="219"/>
      <c r="E43" s="157" t="str">
        <f>IF(C43="","",C43)</f>
        <v/>
      </c>
      <c r="F43" s="158" t="str">
        <f t="shared" si="3"/>
        <v/>
      </c>
      <c r="G43" s="214" t="str">
        <f>IF(AND(E43&gt;Choix!F10,E43&lt;&gt;""), "⚠ La contribution dépasse le pourcentage admissible", "")</f>
        <v/>
      </c>
      <c r="H43" s="210"/>
      <c r="I43" s="210"/>
      <c r="J43" s="59"/>
    </row>
    <row r="44" spans="2:11" ht="20.100000000000001" customHeight="1" thickBot="1">
      <c r="B44" s="162" t="str">
        <f>IF(I2="Inscrire le nom de l'entreprise 4", CONCATENATE("Contribution du MEIE pour ", I3), CONCATENATE("Contribution du MEIE pour ", I2))</f>
        <v>Contribution du MEIE pour Inscrire le nom de l'entreprise</v>
      </c>
      <c r="C44" s="85"/>
      <c r="D44" s="220"/>
      <c r="E44" s="159" t="str">
        <f>IF(C44="","",C44)</f>
        <v/>
      </c>
      <c r="F44" s="148" t="str">
        <f t="shared" si="3"/>
        <v/>
      </c>
      <c r="G44" s="214" t="str">
        <f>IF(AND(E44&gt;Choix!F11,E44&lt;&gt;""), "⚠ La contribution dépasse le pourcentage admissible", "")</f>
        <v/>
      </c>
      <c r="H44" s="210"/>
      <c r="I44" s="210"/>
      <c r="J44" s="59"/>
    </row>
    <row r="45" spans="2:11" ht="20.100000000000001" customHeight="1" thickBot="1">
      <c r="B45" s="91" t="s">
        <v>70</v>
      </c>
      <c r="C45" s="163" t="str">
        <f>IF(SUM(C41:C44)=0,"",SUM(C41:C44))</f>
        <v/>
      </c>
      <c r="D45" s="164" t="str">
        <f>IF(SUM(D29:D32)=0,"",SUM(D29:D32))</f>
        <v/>
      </c>
      <c r="E45" s="165" t="str">
        <f>IF(SUM(E41:E44)=0,"",SUM(E41:E44))</f>
        <v/>
      </c>
      <c r="F45" s="166" t="str">
        <f>IF(SUM(F41:F44)=0,"",SUM(F41:F44))</f>
        <v/>
      </c>
      <c r="G45" s="214" t="str">
        <f>IF(AND(E45&gt;1500000,E45&lt;&gt;""),"⚠ Le montant dépasse la contribution maximale de 1 500 000$", "")</f>
        <v/>
      </c>
      <c r="H45" s="210"/>
      <c r="I45" s="210"/>
      <c r="J45" s="60"/>
    </row>
    <row r="46" spans="2:11" ht="30" customHeight="1" thickBot="1">
      <c r="B46" s="72" t="s">
        <v>73</v>
      </c>
      <c r="C46" s="167" t="str">
        <f>IF(SUM(C29:C44)=0,"",SUM(C29:C44))</f>
        <v/>
      </c>
      <c r="D46" s="167" t="str">
        <f>IF(SUM(D29:D32,D33:D36)=0,"",SUM(D29:D32,D33:D36))</f>
        <v/>
      </c>
      <c r="E46" s="168" t="str">
        <f>IF(SUM(E29:E44)=0,"",SUM(E29:E44))</f>
        <v/>
      </c>
      <c r="F46" s="169" t="str">
        <f>IF(SUM(F29:F44)=0,"",SUM(F29:F44))</f>
        <v/>
      </c>
      <c r="G46" s="55"/>
      <c r="H46" s="56"/>
    </row>
    <row r="47" spans="2:11" ht="15" customHeight="1">
      <c r="C47" s="33"/>
    </row>
    <row r="48" spans="2:11" ht="15" customHeight="1">
      <c r="C48" s="33"/>
    </row>
    <row r="49" spans="2:10" ht="15" customHeight="1">
      <c r="B49" s="230" t="s">
        <v>112</v>
      </c>
      <c r="C49" s="230"/>
      <c r="D49" s="230"/>
      <c r="E49" s="230"/>
      <c r="F49" s="230"/>
      <c r="G49" s="230"/>
      <c r="H49" s="230"/>
      <c r="I49" s="134"/>
      <c r="J49" s="134"/>
    </row>
    <row r="50" spans="2:10" ht="30" customHeight="1">
      <c r="B50" s="73" t="s">
        <v>7</v>
      </c>
      <c r="C50" s="231" t="s">
        <v>13</v>
      </c>
      <c r="D50" s="232"/>
      <c r="E50" s="232"/>
      <c r="F50" s="232"/>
      <c r="G50" s="74" t="s">
        <v>27</v>
      </c>
      <c r="H50" s="73" t="s">
        <v>14</v>
      </c>
      <c r="I50" s="73" t="s">
        <v>16</v>
      </c>
    </row>
    <row r="51" spans="2:10" ht="30" customHeight="1">
      <c r="B51" s="227" t="str">
        <f>B8</f>
        <v>Honoraires professionnels pour des services spécialisés 
(y compris les services en sous-traitance)</v>
      </c>
      <c r="C51" s="228"/>
      <c r="D51" s="228"/>
      <c r="E51" s="228"/>
      <c r="F51" s="228"/>
      <c r="G51" s="228"/>
      <c r="H51" s="229"/>
      <c r="I51" s="171">
        <f>SUM(I52:I56)</f>
        <v>0</v>
      </c>
    </row>
    <row r="52" spans="2:10" ht="15" customHeight="1">
      <c r="B52" s="92"/>
      <c r="C52" s="212"/>
      <c r="D52" s="213"/>
      <c r="E52" s="213"/>
      <c r="F52" s="213"/>
      <c r="G52" s="93"/>
      <c r="H52" s="94"/>
      <c r="I52" s="172">
        <f>G52*H52</f>
        <v>0</v>
      </c>
    </row>
    <row r="53" spans="2:10" ht="15" customHeight="1">
      <c r="B53" s="92"/>
      <c r="C53" s="212"/>
      <c r="D53" s="213"/>
      <c r="E53" s="213"/>
      <c r="F53" s="213"/>
      <c r="G53" s="93"/>
      <c r="H53" s="94"/>
      <c r="I53" s="172">
        <f>G53*H53</f>
        <v>0</v>
      </c>
    </row>
    <row r="54" spans="2:10" ht="15" customHeight="1">
      <c r="B54" s="92"/>
      <c r="C54" s="212"/>
      <c r="D54" s="213"/>
      <c r="E54" s="213"/>
      <c r="F54" s="213"/>
      <c r="G54" s="93"/>
      <c r="H54" s="94"/>
      <c r="I54" s="172">
        <f>G54*H54</f>
        <v>0</v>
      </c>
    </row>
    <row r="55" spans="2:10" ht="15" customHeight="1">
      <c r="B55" s="92"/>
      <c r="C55" s="132"/>
      <c r="D55" s="133"/>
      <c r="E55" s="133"/>
      <c r="F55" s="133"/>
      <c r="G55" s="93"/>
      <c r="H55" s="94"/>
      <c r="I55" s="172">
        <f>G55*H55</f>
        <v>0</v>
      </c>
    </row>
    <row r="56" spans="2:10" ht="15" customHeight="1">
      <c r="B56" s="92"/>
      <c r="C56" s="212"/>
      <c r="D56" s="213"/>
      <c r="E56" s="213"/>
      <c r="F56" s="213"/>
      <c r="G56" s="93"/>
      <c r="H56" s="94"/>
      <c r="I56" s="172">
        <f>G56*H56</f>
        <v>0</v>
      </c>
    </row>
    <row r="57" spans="2:10" ht="30" customHeight="1">
      <c r="B57" s="227" t="str">
        <f>B9</f>
        <v>Coûts directs de main-d’œuvre affectés au projet
(y compris les avantages sociaux et les contributions aux régimes obligatoires)</v>
      </c>
      <c r="C57" s="228"/>
      <c r="D57" s="228"/>
      <c r="E57" s="228"/>
      <c r="F57" s="228"/>
      <c r="G57" s="228" t="s">
        <v>23</v>
      </c>
      <c r="H57" s="229" t="s">
        <v>22</v>
      </c>
      <c r="I57" s="171">
        <f>SUM(I58:I62)</f>
        <v>0</v>
      </c>
    </row>
    <row r="58" spans="2:10" ht="15" customHeight="1">
      <c r="B58" s="92"/>
      <c r="C58" s="212"/>
      <c r="D58" s="213"/>
      <c r="E58" s="213"/>
      <c r="F58" s="213"/>
      <c r="G58" s="93"/>
      <c r="H58" s="94"/>
      <c r="I58" s="172">
        <f>G58*H58</f>
        <v>0</v>
      </c>
    </row>
    <row r="59" spans="2:10" ht="15" customHeight="1">
      <c r="B59" s="92"/>
      <c r="C59" s="132"/>
      <c r="D59" s="133"/>
      <c r="E59" s="133"/>
      <c r="F59" s="133"/>
      <c r="G59" s="93"/>
      <c r="H59" s="94"/>
      <c r="I59" s="172">
        <f>G59*H59</f>
        <v>0</v>
      </c>
    </row>
    <row r="60" spans="2:10" ht="15" customHeight="1">
      <c r="B60" s="92"/>
      <c r="C60" s="212"/>
      <c r="D60" s="213"/>
      <c r="E60" s="213"/>
      <c r="F60" s="213"/>
      <c r="G60" s="93"/>
      <c r="H60" s="94"/>
      <c r="I60" s="172">
        <f>G60*H60</f>
        <v>0</v>
      </c>
    </row>
    <row r="61" spans="2:10" ht="15" customHeight="1">
      <c r="B61" s="92"/>
      <c r="C61" s="212"/>
      <c r="D61" s="213"/>
      <c r="E61" s="213"/>
      <c r="F61" s="213"/>
      <c r="G61" s="93"/>
      <c r="H61" s="94"/>
      <c r="I61" s="172">
        <f>G61*H61</f>
        <v>0</v>
      </c>
    </row>
    <row r="62" spans="2:10" ht="15" customHeight="1">
      <c r="B62" s="92"/>
      <c r="C62" s="132"/>
      <c r="D62" s="133"/>
      <c r="E62" s="133"/>
      <c r="F62" s="133"/>
      <c r="G62" s="93"/>
      <c r="H62" s="94"/>
      <c r="I62" s="172">
        <f>G62*H62</f>
        <v>0</v>
      </c>
    </row>
    <row r="63" spans="2:10" ht="30" customHeight="1">
      <c r="B63" s="227" t="str">
        <f>B10</f>
        <v>Coûts directs de la main-d’œuvre des stagiaires</v>
      </c>
      <c r="C63" s="228"/>
      <c r="D63" s="228"/>
      <c r="E63" s="228"/>
      <c r="F63" s="228"/>
      <c r="G63" s="228" t="s">
        <v>23</v>
      </c>
      <c r="H63" s="229" t="s">
        <v>22</v>
      </c>
      <c r="I63" s="171">
        <f>SUM(I64:I68)</f>
        <v>0</v>
      </c>
    </row>
    <row r="64" spans="2:10" ht="15" customHeight="1">
      <c r="B64" s="92"/>
      <c r="C64" s="212"/>
      <c r="D64" s="213"/>
      <c r="E64" s="213"/>
      <c r="F64" s="213"/>
      <c r="G64" s="93"/>
      <c r="H64" s="94"/>
      <c r="I64" s="172">
        <f>G64*H64</f>
        <v>0</v>
      </c>
    </row>
    <row r="65" spans="2:9" ht="15" customHeight="1">
      <c r="B65" s="92"/>
      <c r="C65" s="132"/>
      <c r="D65" s="133"/>
      <c r="E65" s="133"/>
      <c r="F65" s="133"/>
      <c r="G65" s="93"/>
      <c r="H65" s="94"/>
      <c r="I65" s="172">
        <f>G65*H65</f>
        <v>0</v>
      </c>
    </row>
    <row r="66" spans="2:9" ht="15" customHeight="1">
      <c r="B66" s="92"/>
      <c r="C66" s="212"/>
      <c r="D66" s="213"/>
      <c r="E66" s="213"/>
      <c r="F66" s="213"/>
      <c r="G66" s="93"/>
      <c r="H66" s="94"/>
      <c r="I66" s="172">
        <f t="shared" ref="I66:I67" si="6">G66*H66</f>
        <v>0</v>
      </c>
    </row>
    <row r="67" spans="2:9" ht="15" customHeight="1">
      <c r="B67" s="92"/>
      <c r="C67" s="212"/>
      <c r="D67" s="213"/>
      <c r="E67" s="213"/>
      <c r="F67" s="213"/>
      <c r="G67" s="93"/>
      <c r="H67" s="94"/>
      <c r="I67" s="172">
        <f t="shared" si="6"/>
        <v>0</v>
      </c>
    </row>
    <row r="68" spans="2:9" ht="15" customHeight="1">
      <c r="B68" s="92"/>
      <c r="C68" s="132"/>
      <c r="D68" s="133"/>
      <c r="E68" s="133"/>
      <c r="F68" s="133"/>
      <c r="G68" s="93"/>
      <c r="H68" s="94"/>
      <c r="I68" s="172">
        <f>G68*H68</f>
        <v>0</v>
      </c>
    </row>
    <row r="69" spans="2:9" ht="30" customHeight="1">
      <c r="B69" s="233" t="s">
        <v>9</v>
      </c>
      <c r="C69" s="234"/>
      <c r="D69" s="234"/>
      <c r="E69" s="234"/>
      <c r="F69" s="234"/>
      <c r="G69" s="234" t="s">
        <v>24</v>
      </c>
      <c r="H69" s="235"/>
      <c r="I69" s="171">
        <f>SUM(I70:I74)</f>
        <v>0</v>
      </c>
    </row>
    <row r="70" spans="2:9" ht="15" customHeight="1">
      <c r="B70" s="92"/>
      <c r="C70" s="212"/>
      <c r="D70" s="213"/>
      <c r="E70" s="213"/>
      <c r="F70" s="213"/>
      <c r="G70" s="93"/>
      <c r="H70" s="94"/>
      <c r="I70" s="172">
        <f>G70*H70</f>
        <v>0</v>
      </c>
    </row>
    <row r="71" spans="2:9" ht="15" customHeight="1">
      <c r="B71" s="92"/>
      <c r="C71" s="132"/>
      <c r="D71" s="133"/>
      <c r="E71" s="133"/>
      <c r="F71" s="133"/>
      <c r="G71" s="93"/>
      <c r="H71" s="94"/>
      <c r="I71" s="172">
        <f>G71*H71</f>
        <v>0</v>
      </c>
    </row>
    <row r="72" spans="2:9" ht="15" customHeight="1">
      <c r="B72" s="92"/>
      <c r="C72" s="132"/>
      <c r="D72" s="133"/>
      <c r="E72" s="133"/>
      <c r="F72" s="133"/>
      <c r="G72" s="93"/>
      <c r="H72" s="94"/>
      <c r="I72" s="172">
        <f t="shared" ref="I72:I74" si="7">G72*H72</f>
        <v>0</v>
      </c>
    </row>
    <row r="73" spans="2:9" ht="15" customHeight="1">
      <c r="B73" s="92"/>
      <c r="C73" s="212"/>
      <c r="D73" s="213"/>
      <c r="E73" s="213"/>
      <c r="F73" s="213"/>
      <c r="G73" s="93"/>
      <c r="H73" s="94"/>
      <c r="I73" s="172">
        <f t="shared" si="7"/>
        <v>0</v>
      </c>
    </row>
    <row r="74" spans="2:9" ht="15" customHeight="1">
      <c r="B74" s="92"/>
      <c r="C74" s="212"/>
      <c r="D74" s="213"/>
      <c r="E74" s="213"/>
      <c r="F74" s="213"/>
      <c r="G74" s="93"/>
      <c r="H74" s="94"/>
      <c r="I74" s="172">
        <f t="shared" si="7"/>
        <v>0</v>
      </c>
    </row>
    <row r="75" spans="2:9" ht="30" customHeight="1">
      <c r="B75" s="227" t="str">
        <f>B12</f>
        <v>Coûts directs de matériel et des stocks</v>
      </c>
      <c r="C75" s="228"/>
      <c r="D75" s="228"/>
      <c r="E75" s="228"/>
      <c r="F75" s="228"/>
      <c r="G75" s="228"/>
      <c r="H75" s="229"/>
      <c r="I75" s="171">
        <f>SUM(I76:I80)</f>
        <v>0</v>
      </c>
    </row>
    <row r="76" spans="2:9" ht="15" customHeight="1">
      <c r="B76" s="92"/>
      <c r="C76" s="212"/>
      <c r="D76" s="213"/>
      <c r="E76" s="213"/>
      <c r="F76" s="213"/>
      <c r="G76" s="93"/>
      <c r="H76" s="94"/>
      <c r="I76" s="172">
        <f>G76*H76</f>
        <v>0</v>
      </c>
    </row>
    <row r="77" spans="2:9" ht="15" customHeight="1">
      <c r="B77" s="92"/>
      <c r="C77" s="132"/>
      <c r="D77" s="133"/>
      <c r="E77" s="133"/>
      <c r="F77" s="133"/>
      <c r="G77" s="93"/>
      <c r="H77" s="94"/>
      <c r="I77" s="172">
        <f t="shared" ref="I77:I86" si="8">G77*H77</f>
        <v>0</v>
      </c>
    </row>
    <row r="78" spans="2:9" ht="15" customHeight="1">
      <c r="B78" s="92"/>
      <c r="C78" s="132"/>
      <c r="D78" s="133"/>
      <c r="E78" s="133"/>
      <c r="F78" s="133"/>
      <c r="G78" s="93"/>
      <c r="H78" s="94"/>
      <c r="I78" s="172">
        <f t="shared" si="8"/>
        <v>0</v>
      </c>
    </row>
    <row r="79" spans="2:9" ht="15" customHeight="1">
      <c r="B79" s="92"/>
      <c r="C79" s="212"/>
      <c r="D79" s="213"/>
      <c r="E79" s="213"/>
      <c r="F79" s="213"/>
      <c r="G79" s="93"/>
      <c r="H79" s="94"/>
      <c r="I79" s="172">
        <f t="shared" si="8"/>
        <v>0</v>
      </c>
    </row>
    <row r="80" spans="2:9" ht="15" customHeight="1">
      <c r="B80" s="92"/>
      <c r="C80" s="212"/>
      <c r="D80" s="213"/>
      <c r="E80" s="213"/>
      <c r="F80" s="213"/>
      <c r="G80" s="93"/>
      <c r="H80" s="94"/>
      <c r="I80" s="172">
        <f t="shared" si="8"/>
        <v>0</v>
      </c>
    </row>
    <row r="81" spans="2:9" ht="30" customHeight="1">
      <c r="B81" s="227" t="str">
        <f>B13</f>
        <v>Coûts directs des équipements amortis ou immobilisés sur la durée du projet 
(amortis = espèces, immobilisés = nature)</v>
      </c>
      <c r="C81" s="228"/>
      <c r="D81" s="228"/>
      <c r="E81" s="228"/>
      <c r="F81" s="228"/>
      <c r="G81" s="228"/>
      <c r="H81" s="229"/>
      <c r="I81" s="171">
        <f>SUM(I82:I86)</f>
        <v>0</v>
      </c>
    </row>
    <row r="82" spans="2:9" ht="15" customHeight="1">
      <c r="B82" s="92"/>
      <c r="C82" s="212"/>
      <c r="D82" s="213"/>
      <c r="E82" s="213"/>
      <c r="F82" s="213"/>
      <c r="G82" s="93"/>
      <c r="H82" s="94"/>
      <c r="I82" s="172">
        <f t="shared" si="8"/>
        <v>0</v>
      </c>
    </row>
    <row r="83" spans="2:9" ht="15" customHeight="1">
      <c r="B83" s="92"/>
      <c r="C83" s="132"/>
      <c r="D83" s="133"/>
      <c r="E83" s="133"/>
      <c r="F83" s="133"/>
      <c r="G83" s="93"/>
      <c r="H83" s="94"/>
      <c r="I83" s="172">
        <f t="shared" si="8"/>
        <v>0</v>
      </c>
    </row>
    <row r="84" spans="2:9" ht="15" customHeight="1">
      <c r="B84" s="92"/>
      <c r="C84" s="132"/>
      <c r="D84" s="133"/>
      <c r="E84" s="133"/>
      <c r="F84" s="133"/>
      <c r="G84" s="93"/>
      <c r="H84" s="94"/>
      <c r="I84" s="172">
        <f t="shared" si="8"/>
        <v>0</v>
      </c>
    </row>
    <row r="85" spans="2:9" ht="15" customHeight="1">
      <c r="B85" s="92"/>
      <c r="C85" s="212"/>
      <c r="D85" s="213"/>
      <c r="E85" s="213"/>
      <c r="F85" s="213"/>
      <c r="G85" s="93"/>
      <c r="H85" s="94"/>
      <c r="I85" s="172">
        <f t="shared" si="8"/>
        <v>0</v>
      </c>
    </row>
    <row r="86" spans="2:9" ht="15" customHeight="1">
      <c r="B86" s="92"/>
      <c r="C86" s="212"/>
      <c r="D86" s="213"/>
      <c r="E86" s="213"/>
      <c r="F86" s="213"/>
      <c r="G86" s="93"/>
      <c r="H86" s="94"/>
      <c r="I86" s="172">
        <f t="shared" si="8"/>
        <v>0</v>
      </c>
    </row>
    <row r="87" spans="2:9" ht="30" customHeight="1">
      <c r="B87" s="119" t="s">
        <v>28</v>
      </c>
      <c r="C87" s="120" t="s">
        <v>111</v>
      </c>
      <c r="D87" s="120" t="s">
        <v>31</v>
      </c>
      <c r="E87" s="120" t="s">
        <v>75</v>
      </c>
      <c r="F87" s="120" t="s">
        <v>32</v>
      </c>
      <c r="G87" s="120" t="s">
        <v>29</v>
      </c>
      <c r="H87" s="121" t="s">
        <v>30</v>
      </c>
      <c r="I87" s="171">
        <f>SUM(I88:I92)</f>
        <v>0</v>
      </c>
    </row>
    <row r="88" spans="2:9" ht="15" customHeight="1">
      <c r="B88" s="118"/>
      <c r="C88" s="93"/>
      <c r="D88" s="95"/>
      <c r="E88" s="95"/>
      <c r="F88" s="96"/>
      <c r="G88" s="96"/>
      <c r="H88" s="170" t="str">
        <f>IFERROR((C88*D88*E88/F88*(G88/100)),"")</f>
        <v/>
      </c>
      <c r="I88" s="172" t="str">
        <f>H88</f>
        <v/>
      </c>
    </row>
    <row r="89" spans="2:9" ht="15" customHeight="1">
      <c r="B89" s="118"/>
      <c r="C89" s="93"/>
      <c r="D89" s="95"/>
      <c r="E89" s="95"/>
      <c r="F89" s="96"/>
      <c r="G89" s="96"/>
      <c r="H89" s="170" t="str">
        <f>IFERROR((C89*D89*E89/F89*(G89/100)),"")</f>
        <v/>
      </c>
      <c r="I89" s="172" t="str">
        <f t="shared" ref="I89:I92" si="9">H89</f>
        <v/>
      </c>
    </row>
    <row r="90" spans="2:9" ht="15" customHeight="1">
      <c r="B90" s="118"/>
      <c r="C90" s="93"/>
      <c r="D90" s="95"/>
      <c r="E90" s="95"/>
      <c r="F90" s="96"/>
      <c r="G90" s="96"/>
      <c r="H90" s="170" t="str">
        <f>IFERROR((C90*D90*E90/F90*(G90/100)),"")</f>
        <v/>
      </c>
      <c r="I90" s="172" t="str">
        <f t="shared" si="9"/>
        <v/>
      </c>
    </row>
    <row r="91" spans="2:9" ht="15" customHeight="1">
      <c r="B91" s="118"/>
      <c r="C91" s="93"/>
      <c r="D91" s="95"/>
      <c r="E91" s="95"/>
      <c r="F91" s="96"/>
      <c r="G91" s="96"/>
      <c r="H91" s="170" t="str">
        <f>IFERROR((C91*D91*E91/F91*(G91/100)),"")</f>
        <v/>
      </c>
      <c r="I91" s="172" t="str">
        <f t="shared" si="9"/>
        <v/>
      </c>
    </row>
    <row r="92" spans="2:9" ht="15" customHeight="1">
      <c r="B92" s="118"/>
      <c r="C92" s="93"/>
      <c r="D92" s="95"/>
      <c r="E92" s="95"/>
      <c r="F92" s="96"/>
      <c r="G92" s="96"/>
      <c r="H92" s="170" t="str">
        <f>IFERROR((C92*D92*E92/F92*(G92/100)),"")</f>
        <v/>
      </c>
      <c r="I92" s="172" t="str">
        <f t="shared" si="9"/>
        <v/>
      </c>
    </row>
    <row r="93" spans="2:9" ht="30" customHeight="1">
      <c r="B93" s="227" t="str">
        <f>B14</f>
        <v>Frais de location d’équipements</v>
      </c>
      <c r="C93" s="228"/>
      <c r="D93" s="228"/>
      <c r="E93" s="228"/>
      <c r="F93" s="228"/>
      <c r="G93" s="228"/>
      <c r="H93" s="229"/>
      <c r="I93" s="171">
        <f>SUM(I94:I98)</f>
        <v>0</v>
      </c>
    </row>
    <row r="94" spans="2:9" ht="15" customHeight="1">
      <c r="B94" s="92"/>
      <c r="C94" s="212"/>
      <c r="D94" s="213"/>
      <c r="E94" s="213"/>
      <c r="F94" s="213"/>
      <c r="G94" s="93"/>
      <c r="H94" s="94"/>
      <c r="I94" s="172">
        <f>G94*H94</f>
        <v>0</v>
      </c>
    </row>
    <row r="95" spans="2:9" ht="15" customHeight="1">
      <c r="B95" s="92"/>
      <c r="C95" s="132"/>
      <c r="D95" s="133"/>
      <c r="E95" s="133"/>
      <c r="F95" s="133"/>
      <c r="G95" s="93"/>
      <c r="H95" s="94"/>
      <c r="I95" s="172">
        <f>G95*H95</f>
        <v>0</v>
      </c>
    </row>
    <row r="96" spans="2:9" ht="15" customHeight="1">
      <c r="B96" s="92"/>
      <c r="C96" s="132"/>
      <c r="D96" s="133"/>
      <c r="E96" s="133"/>
      <c r="F96" s="133"/>
      <c r="G96" s="93"/>
      <c r="H96" s="94"/>
      <c r="I96" s="172">
        <f t="shared" ref="I96:I98" si="10">G96*H96</f>
        <v>0</v>
      </c>
    </row>
    <row r="97" spans="2:9" ht="15" customHeight="1">
      <c r="B97" s="92"/>
      <c r="C97" s="212"/>
      <c r="D97" s="213"/>
      <c r="E97" s="213"/>
      <c r="F97" s="213"/>
      <c r="G97" s="93"/>
      <c r="H97" s="94"/>
      <c r="I97" s="172">
        <f t="shared" si="10"/>
        <v>0</v>
      </c>
    </row>
    <row r="98" spans="2:9" ht="15" customHeight="1">
      <c r="B98" s="92"/>
      <c r="C98" s="212"/>
      <c r="D98" s="213"/>
      <c r="E98" s="213"/>
      <c r="F98" s="213"/>
      <c r="G98" s="93"/>
      <c r="H98" s="94"/>
      <c r="I98" s="172">
        <f t="shared" si="10"/>
        <v>0</v>
      </c>
    </row>
    <row r="99" spans="2:9" ht="30" customHeight="1">
      <c r="B99" s="227" t="str">
        <f>B15</f>
        <v>Frais d’acquisition d’études ou autres documents</v>
      </c>
      <c r="C99" s="228"/>
      <c r="D99" s="228"/>
      <c r="E99" s="228"/>
      <c r="F99" s="228"/>
      <c r="G99" s="228"/>
      <c r="H99" s="229"/>
      <c r="I99" s="171">
        <f>SUM(I100:I104)</f>
        <v>0</v>
      </c>
    </row>
    <row r="100" spans="2:9" ht="15" customHeight="1">
      <c r="B100" s="92"/>
      <c r="C100" s="212"/>
      <c r="D100" s="213"/>
      <c r="E100" s="213"/>
      <c r="F100" s="213"/>
      <c r="G100" s="93"/>
      <c r="H100" s="94"/>
      <c r="I100" s="172">
        <f>G100*H100</f>
        <v>0</v>
      </c>
    </row>
    <row r="101" spans="2:9" ht="15" customHeight="1">
      <c r="B101" s="92"/>
      <c r="C101" s="132"/>
      <c r="D101" s="133"/>
      <c r="E101" s="133"/>
      <c r="F101" s="133"/>
      <c r="G101" s="93"/>
      <c r="H101" s="94"/>
      <c r="I101" s="172">
        <f t="shared" ref="I101:I110" si="11">G101*H101</f>
        <v>0</v>
      </c>
    </row>
    <row r="102" spans="2:9" ht="15" customHeight="1">
      <c r="B102" s="92"/>
      <c r="C102" s="132"/>
      <c r="D102" s="133"/>
      <c r="E102" s="133"/>
      <c r="F102" s="133"/>
      <c r="G102" s="93"/>
      <c r="H102" s="94"/>
      <c r="I102" s="172">
        <f t="shared" si="11"/>
        <v>0</v>
      </c>
    </row>
    <row r="103" spans="2:9" ht="15" customHeight="1">
      <c r="B103" s="92"/>
      <c r="C103" s="212"/>
      <c r="D103" s="213"/>
      <c r="E103" s="213"/>
      <c r="F103" s="213"/>
      <c r="G103" s="93"/>
      <c r="H103" s="94"/>
      <c r="I103" s="172">
        <f t="shared" si="11"/>
        <v>0</v>
      </c>
    </row>
    <row r="104" spans="2:9" ht="15" customHeight="1">
      <c r="B104" s="92"/>
      <c r="C104" s="212"/>
      <c r="D104" s="213"/>
      <c r="E104" s="213"/>
      <c r="F104" s="213"/>
      <c r="G104" s="93"/>
      <c r="H104" s="94"/>
      <c r="I104" s="172">
        <f t="shared" si="11"/>
        <v>0</v>
      </c>
    </row>
    <row r="105" spans="2:9" ht="30" customHeight="1">
      <c r="B105" s="227" t="str">
        <f>B16</f>
        <v>Frais d’animalerie et de plateformes</v>
      </c>
      <c r="C105" s="228"/>
      <c r="D105" s="228"/>
      <c r="E105" s="228"/>
      <c r="F105" s="228"/>
      <c r="G105" s="228"/>
      <c r="H105" s="229"/>
      <c r="I105" s="171">
        <f>SUM(I106:I110)</f>
        <v>0</v>
      </c>
    </row>
    <row r="106" spans="2:9" ht="15" customHeight="1">
      <c r="B106" s="92"/>
      <c r="C106" s="212"/>
      <c r="D106" s="213"/>
      <c r="E106" s="213"/>
      <c r="F106" s="213"/>
      <c r="G106" s="93"/>
      <c r="H106" s="94"/>
      <c r="I106" s="172">
        <f t="shared" si="11"/>
        <v>0</v>
      </c>
    </row>
    <row r="107" spans="2:9" ht="15" customHeight="1">
      <c r="B107" s="92"/>
      <c r="C107" s="132"/>
      <c r="D107" s="133"/>
      <c r="E107" s="133"/>
      <c r="F107" s="133"/>
      <c r="G107" s="93"/>
      <c r="H107" s="94"/>
      <c r="I107" s="172">
        <f t="shared" si="11"/>
        <v>0</v>
      </c>
    </row>
    <row r="108" spans="2:9" ht="15" customHeight="1">
      <c r="B108" s="92"/>
      <c r="C108" s="132"/>
      <c r="D108" s="133"/>
      <c r="E108" s="133"/>
      <c r="F108" s="133"/>
      <c r="G108" s="93"/>
      <c r="H108" s="94"/>
      <c r="I108" s="172">
        <f t="shared" si="11"/>
        <v>0</v>
      </c>
    </row>
    <row r="109" spans="2:9" ht="15" customHeight="1">
      <c r="B109" s="92"/>
      <c r="C109" s="132"/>
      <c r="D109" s="133"/>
      <c r="E109" s="133"/>
      <c r="F109" s="133"/>
      <c r="G109" s="93"/>
      <c r="H109" s="94"/>
      <c r="I109" s="172">
        <f t="shared" si="11"/>
        <v>0</v>
      </c>
    </row>
    <row r="110" spans="2:9" ht="15" customHeight="1">
      <c r="B110" s="92"/>
      <c r="C110" s="212"/>
      <c r="D110" s="213"/>
      <c r="E110" s="213"/>
      <c r="F110" s="213"/>
      <c r="G110" s="93"/>
      <c r="H110" s="94"/>
      <c r="I110" s="172">
        <f t="shared" si="11"/>
        <v>0</v>
      </c>
    </row>
    <row r="111" spans="2:9" ht="30" customHeight="1">
      <c r="B111" s="233" t="s">
        <v>12</v>
      </c>
      <c r="C111" s="234"/>
      <c r="D111" s="234"/>
      <c r="E111" s="234"/>
      <c r="F111" s="234"/>
      <c r="G111" s="234"/>
      <c r="H111" s="235"/>
      <c r="I111" s="171">
        <f>SUM(I112:I116)</f>
        <v>0</v>
      </c>
    </row>
    <row r="112" spans="2:9" ht="15" customHeight="1">
      <c r="B112" s="92"/>
      <c r="C112" s="212"/>
      <c r="D112" s="213"/>
      <c r="E112" s="213"/>
      <c r="F112" s="213"/>
      <c r="G112" s="93"/>
      <c r="H112" s="94"/>
      <c r="I112" s="172">
        <f>G112*H112</f>
        <v>0</v>
      </c>
    </row>
    <row r="113" spans="2:9" ht="15" customHeight="1">
      <c r="B113" s="92"/>
      <c r="C113" s="132"/>
      <c r="D113" s="133"/>
      <c r="E113" s="133"/>
      <c r="F113" s="133"/>
      <c r="G113" s="93"/>
      <c r="H113" s="94"/>
      <c r="I113" s="172">
        <f t="shared" ref="I113:I116" si="12">G113*H113</f>
        <v>0</v>
      </c>
    </row>
    <row r="114" spans="2:9" ht="15" customHeight="1">
      <c r="B114" s="92"/>
      <c r="C114" s="132"/>
      <c r="D114" s="133"/>
      <c r="E114" s="133"/>
      <c r="F114" s="133"/>
      <c r="G114" s="93"/>
      <c r="H114" s="94"/>
      <c r="I114" s="172">
        <f t="shared" si="12"/>
        <v>0</v>
      </c>
    </row>
    <row r="115" spans="2:9" ht="15" customHeight="1">
      <c r="B115" s="92"/>
      <c r="C115" s="132"/>
      <c r="D115" s="133"/>
      <c r="E115" s="133"/>
      <c r="F115" s="133"/>
      <c r="G115" s="93"/>
      <c r="H115" s="94"/>
      <c r="I115" s="172">
        <f t="shared" si="12"/>
        <v>0</v>
      </c>
    </row>
    <row r="116" spans="2:9" ht="15" customHeight="1">
      <c r="B116" s="92"/>
      <c r="C116" s="212"/>
      <c r="D116" s="213"/>
      <c r="E116" s="213"/>
      <c r="F116" s="213"/>
      <c r="G116" s="93"/>
      <c r="H116" s="94"/>
      <c r="I116" s="172">
        <f t="shared" si="12"/>
        <v>0</v>
      </c>
    </row>
    <row r="117" spans="2:9" ht="30" customHeight="1">
      <c r="B117" s="227" t="str">
        <f>B18</f>
        <v>Frais d’obtention d’une homologation ou d’une certification nécessaire à la commercialisation</v>
      </c>
      <c r="C117" s="228"/>
      <c r="D117" s="228"/>
      <c r="E117" s="228"/>
      <c r="F117" s="228"/>
      <c r="G117" s="228"/>
      <c r="H117" s="229"/>
      <c r="I117" s="171">
        <f>SUM(I118:I122)</f>
        <v>0</v>
      </c>
    </row>
    <row r="118" spans="2:9" ht="15" customHeight="1">
      <c r="B118" s="92"/>
      <c r="C118" s="212"/>
      <c r="D118" s="213"/>
      <c r="E118" s="213"/>
      <c r="F118" s="213"/>
      <c r="G118" s="93"/>
      <c r="H118" s="94"/>
      <c r="I118" s="172">
        <f>G118*H118</f>
        <v>0</v>
      </c>
    </row>
    <row r="119" spans="2:9" ht="15" customHeight="1">
      <c r="B119" s="92"/>
      <c r="C119" s="132"/>
      <c r="D119" s="133"/>
      <c r="E119" s="133"/>
      <c r="F119" s="133"/>
      <c r="G119" s="93"/>
      <c r="H119" s="94"/>
      <c r="I119" s="172">
        <f t="shared" ref="I119:I122" si="13">G119*H119</f>
        <v>0</v>
      </c>
    </row>
    <row r="120" spans="2:9" ht="15" customHeight="1">
      <c r="B120" s="92"/>
      <c r="C120" s="132"/>
      <c r="D120" s="133"/>
      <c r="E120" s="133"/>
      <c r="F120" s="133"/>
      <c r="G120" s="93"/>
      <c r="H120" s="94"/>
      <c r="I120" s="172">
        <f t="shared" si="13"/>
        <v>0</v>
      </c>
    </row>
    <row r="121" spans="2:9" ht="15" customHeight="1">
      <c r="B121" s="92"/>
      <c r="C121" s="132"/>
      <c r="D121" s="133"/>
      <c r="E121" s="133"/>
      <c r="F121" s="133"/>
      <c r="G121" s="93"/>
      <c r="H121" s="94"/>
      <c r="I121" s="172">
        <f t="shared" si="13"/>
        <v>0</v>
      </c>
    </row>
    <row r="122" spans="2:9" ht="15" customHeight="1">
      <c r="B122" s="92"/>
      <c r="C122" s="212"/>
      <c r="D122" s="213"/>
      <c r="E122" s="213"/>
      <c r="F122" s="213"/>
      <c r="G122" s="93"/>
      <c r="H122" s="94"/>
      <c r="I122" s="172">
        <f t="shared" si="13"/>
        <v>0</v>
      </c>
    </row>
  </sheetData>
  <sheetProtection algorithmName="SHA-512" hashValue="HYlUsqYLyCTdRjNQCSJ+KTai/fX6JGfsksUI7Ok/qu07TjMqCxjwy4pIgGdc1qcNwKNXMZ5h4JwDCvExAU7Mgg==" saltValue="d2FjjMcW8yZZDNlQAvy9+g==" spinCount="100000" sheet="1"/>
  <dataConsolidate/>
  <mergeCells count="80">
    <mergeCell ref="J14:J20"/>
    <mergeCell ref="H6:H11"/>
    <mergeCell ref="J6:J11"/>
    <mergeCell ref="D14:D20"/>
    <mergeCell ref="D6:D11"/>
    <mergeCell ref="F6:F11"/>
    <mergeCell ref="F14:F20"/>
    <mergeCell ref="H14:H20"/>
    <mergeCell ref="B99:H99"/>
    <mergeCell ref="B81:H81"/>
    <mergeCell ref="B75:H75"/>
    <mergeCell ref="B69:H69"/>
    <mergeCell ref="B63:H63"/>
    <mergeCell ref="C97:F97"/>
    <mergeCell ref="B93:H93"/>
    <mergeCell ref="C98:F98"/>
    <mergeCell ref="C82:F82"/>
    <mergeCell ref="C85:F85"/>
    <mergeCell ref="C94:F94"/>
    <mergeCell ref="C86:F86"/>
    <mergeCell ref="C80:F80"/>
    <mergeCell ref="C67:F67"/>
    <mergeCell ref="C73:F73"/>
    <mergeCell ref="C79:F79"/>
    <mergeCell ref="I4:J4"/>
    <mergeCell ref="I2:J2"/>
    <mergeCell ref="I3:J3"/>
    <mergeCell ref="E2:F2"/>
    <mergeCell ref="G2:H2"/>
    <mergeCell ref="E3:F3"/>
    <mergeCell ref="G3:H3"/>
    <mergeCell ref="G4:H4"/>
    <mergeCell ref="C100:F100"/>
    <mergeCell ref="C104:F104"/>
    <mergeCell ref="C106:F106"/>
    <mergeCell ref="C103:F103"/>
    <mergeCell ref="B105:H105"/>
    <mergeCell ref="C110:F110"/>
    <mergeCell ref="C112:F112"/>
    <mergeCell ref="C122:F122"/>
    <mergeCell ref="C116:F116"/>
    <mergeCell ref="C118:F118"/>
    <mergeCell ref="B117:H117"/>
    <mergeCell ref="B111:H111"/>
    <mergeCell ref="C2:D2"/>
    <mergeCell ref="C74:F74"/>
    <mergeCell ref="C76:F76"/>
    <mergeCell ref="C54:F54"/>
    <mergeCell ref="C56:F56"/>
    <mergeCell ref="C53:F53"/>
    <mergeCell ref="C52:F52"/>
    <mergeCell ref="C4:D4"/>
    <mergeCell ref="E4:F4"/>
    <mergeCell ref="C3:D3"/>
    <mergeCell ref="B57:H57"/>
    <mergeCell ref="B51:H51"/>
    <mergeCell ref="B49:H49"/>
    <mergeCell ref="C50:F50"/>
    <mergeCell ref="C64:F64"/>
    <mergeCell ref="C66:F66"/>
    <mergeCell ref="G41:I41"/>
    <mergeCell ref="G32:I32"/>
    <mergeCell ref="J32:K33"/>
    <mergeCell ref="H40:I40"/>
    <mergeCell ref="C70:F70"/>
    <mergeCell ref="C60:F60"/>
    <mergeCell ref="C61:F61"/>
    <mergeCell ref="C58:F58"/>
    <mergeCell ref="G42:I42"/>
    <mergeCell ref="G43:I43"/>
    <mergeCell ref="G44:I44"/>
    <mergeCell ref="G45:I45"/>
    <mergeCell ref="D33:D36"/>
    <mergeCell ref="D37:D40"/>
    <mergeCell ref="D41:D44"/>
    <mergeCell ref="J26:K27"/>
    <mergeCell ref="G29:I29"/>
    <mergeCell ref="G30:I30"/>
    <mergeCell ref="G31:I31"/>
    <mergeCell ref="G37:G39"/>
  </mergeCells>
  <phoneticPr fontId="18" type="noConversion"/>
  <conditionalFormatting sqref="C20">
    <cfRule type="expression" dxfId="45" priority="109">
      <formula>$C$4&lt;&gt;"Start-up"</formula>
    </cfRule>
  </conditionalFormatting>
  <conditionalFormatting sqref="C41">
    <cfRule type="expression" dxfId="44" priority="38">
      <formula>$C$4="Choisir le type d'entreprise"</formula>
    </cfRule>
    <cfRule type="expression" dxfId="43" priority="42">
      <formula>$C$23:$D$23=0</formula>
    </cfRule>
  </conditionalFormatting>
  <conditionalFormatting sqref="C42">
    <cfRule type="expression" dxfId="42" priority="37">
      <formula>$E$4="Choisir le type d'entreprise"</formula>
    </cfRule>
    <cfRule type="expression" dxfId="41" priority="41">
      <formula>$E$23:$F$23=0</formula>
    </cfRule>
  </conditionalFormatting>
  <conditionalFormatting sqref="C43">
    <cfRule type="expression" dxfId="40" priority="36">
      <formula>$G$4="Choisir le type d'entreprise"</formula>
    </cfRule>
    <cfRule type="expression" dxfId="39" priority="40">
      <formula>$G$23:$H$23=0</formula>
    </cfRule>
  </conditionalFormatting>
  <conditionalFormatting sqref="C44">
    <cfRule type="expression" dxfId="38" priority="35">
      <formula>$I$4="Choisir le type d'entreprise"</formula>
    </cfRule>
    <cfRule type="expression" dxfId="37" priority="39">
      <formula>$I$23:$J$23=0</formula>
    </cfRule>
  </conditionalFormatting>
  <conditionalFormatting sqref="C22:J22">
    <cfRule type="expression" dxfId="36" priority="124">
      <formula>$B$2="Choisir le volet ICI"</formula>
    </cfRule>
  </conditionalFormatting>
  <conditionalFormatting sqref="E20">
    <cfRule type="expression" dxfId="35" priority="108">
      <formula>$E$4&lt;&gt;"Start-up"</formula>
    </cfRule>
  </conditionalFormatting>
  <conditionalFormatting sqref="E45">
    <cfRule type="expression" priority="133" stopIfTrue="1">
      <formula>$E$45=0</formula>
    </cfRule>
    <cfRule type="expression" priority="132" stopIfTrue="1">
      <formula>$E$45=""</formula>
    </cfRule>
    <cfRule type="expression" dxfId="34" priority="134">
      <formula>$E$45&gt;1500000</formula>
    </cfRule>
  </conditionalFormatting>
  <conditionalFormatting sqref="E46">
    <cfRule type="expression" priority="55" stopIfTrue="1">
      <formula>$E$46=""</formula>
    </cfRule>
  </conditionalFormatting>
  <conditionalFormatting sqref="F41">
    <cfRule type="expression" priority="66" stopIfTrue="1">
      <formula>$E$41=0</formula>
    </cfRule>
    <cfRule type="expression" priority="65" stopIfTrue="1">
      <formula>$E$41=""</formula>
    </cfRule>
  </conditionalFormatting>
  <conditionalFormatting sqref="F42">
    <cfRule type="expression" priority="63" stopIfTrue="1">
      <formula>$E$42=""</formula>
    </cfRule>
    <cfRule type="expression" priority="62" stopIfTrue="1">
      <formula>$E$42=0</formula>
    </cfRule>
  </conditionalFormatting>
  <conditionalFormatting sqref="F43">
    <cfRule type="expression" priority="79" stopIfTrue="1">
      <formula>$F$43=""</formula>
    </cfRule>
    <cfRule type="expression" priority="78" stopIfTrue="1">
      <formula>$F$43=0</formula>
    </cfRule>
  </conditionalFormatting>
  <conditionalFormatting sqref="F44">
    <cfRule type="expression" priority="69" stopIfTrue="1">
      <formula>$F$44=""</formula>
    </cfRule>
    <cfRule type="expression" priority="68" stopIfTrue="1">
      <formula>$F$44=0</formula>
    </cfRule>
  </conditionalFormatting>
  <conditionalFormatting sqref="G20">
    <cfRule type="expression" dxfId="29" priority="107">
      <formula>$G$4&lt;&gt;"Start-up"</formula>
    </cfRule>
  </conditionalFormatting>
  <conditionalFormatting sqref="G40">
    <cfRule type="expression" dxfId="28" priority="116">
      <formula>$G$40&gt;75</formula>
    </cfRule>
    <cfRule type="expression" dxfId="27" priority="115">
      <formula>$G$40&lt;=75</formula>
    </cfRule>
    <cfRule type="expression" priority="88" stopIfTrue="1">
      <formula>$G$40=0</formula>
    </cfRule>
    <cfRule type="expression" priority="87" stopIfTrue="1">
      <formula>$G$40=""</formula>
    </cfRule>
  </conditionalFormatting>
  <conditionalFormatting sqref="G41">
    <cfRule type="expression" dxfId="26" priority="99">
      <formula>$G$41&lt;&gt;""</formula>
    </cfRule>
  </conditionalFormatting>
  <conditionalFormatting sqref="G42:I42">
    <cfRule type="expression" dxfId="25" priority="61">
      <formula>$G$42&lt;&gt;""</formula>
    </cfRule>
  </conditionalFormatting>
  <conditionalFormatting sqref="G43:I43">
    <cfRule type="expression" dxfId="24" priority="60">
      <formula>$G$43&lt;&gt;""</formula>
    </cfRule>
  </conditionalFormatting>
  <conditionalFormatting sqref="G44:I44">
    <cfRule type="expression" dxfId="23" priority="59">
      <formula>$G$44&lt;&gt;""</formula>
    </cfRule>
  </conditionalFormatting>
  <conditionalFormatting sqref="G45:I45">
    <cfRule type="expression" dxfId="22" priority="44">
      <formula>$G$45&lt;&gt;""</formula>
    </cfRule>
  </conditionalFormatting>
  <conditionalFormatting sqref="H40:I40">
    <cfRule type="expression" dxfId="21" priority="45">
      <formula>$H$40&lt;&gt;""</formula>
    </cfRule>
  </conditionalFormatting>
  <conditionalFormatting sqref="I20">
    <cfRule type="expression" dxfId="20" priority="106">
      <formula>$I$4&lt;&gt;"Start-up"</formula>
    </cfRule>
  </conditionalFormatting>
  <conditionalFormatting sqref="I51">
    <cfRule type="expression" dxfId="19" priority="27">
      <formula>$I$51&lt;&gt;$K$8</formula>
    </cfRule>
    <cfRule type="expression" priority="26" stopIfTrue="1">
      <formula>$I$51=""</formula>
    </cfRule>
    <cfRule type="expression" priority="25" stopIfTrue="1">
      <formula>$I$51=0</formula>
    </cfRule>
  </conditionalFormatting>
  <conditionalFormatting sqref="I57">
    <cfRule type="expression" dxfId="18" priority="24">
      <formula>$I$57&lt;&gt;$K$9</formula>
    </cfRule>
    <cfRule type="expression" priority="23" stopIfTrue="1">
      <formula>$I$57=0</formula>
    </cfRule>
  </conditionalFormatting>
  <conditionalFormatting sqref="I63">
    <cfRule type="expression" priority="21" stopIfTrue="1">
      <formula>$I$63=0</formula>
    </cfRule>
    <cfRule type="expression" dxfId="17" priority="22">
      <formula>$I$63&lt;&gt;$K$10</formula>
    </cfRule>
  </conditionalFormatting>
  <conditionalFormatting sqref="I69">
    <cfRule type="expression" priority="19" stopIfTrue="1">
      <formula>$I$69=0</formula>
    </cfRule>
    <cfRule type="expression" dxfId="16" priority="20">
      <formula>$I$69&lt;&gt;$K$11</formula>
    </cfRule>
  </conditionalFormatting>
  <conditionalFormatting sqref="I75">
    <cfRule type="expression" dxfId="15" priority="18">
      <formula>$K$12&lt;&gt;$I$75</formula>
    </cfRule>
    <cfRule type="expression" priority="17" stopIfTrue="1">
      <formula>$I$75=0</formula>
    </cfRule>
  </conditionalFormatting>
  <conditionalFormatting sqref="I81">
    <cfRule type="expression" dxfId="14" priority="16">
      <formula>$I$81&lt;&gt;$K$13</formula>
    </cfRule>
    <cfRule type="expression" priority="15" stopIfTrue="1">
      <formula>$I$81=0</formula>
    </cfRule>
  </conditionalFormatting>
  <conditionalFormatting sqref="I87">
    <cfRule type="expression" priority="3" stopIfTrue="1">
      <formula>$I$87=0</formula>
    </cfRule>
    <cfRule type="expression" dxfId="13" priority="4">
      <formula>$I$87&lt;&gt;$K$13</formula>
    </cfRule>
  </conditionalFormatting>
  <conditionalFormatting sqref="I93">
    <cfRule type="expression" dxfId="12" priority="6">
      <formula>$I$93&lt;&gt;$K$14</formula>
    </cfRule>
    <cfRule type="expression" priority="5" stopIfTrue="1">
      <formula>$I$93=0</formula>
    </cfRule>
  </conditionalFormatting>
  <conditionalFormatting sqref="I99">
    <cfRule type="expression" dxfId="11" priority="8">
      <formula>$I$99&lt;&gt;$K$15</formula>
    </cfRule>
    <cfRule type="expression" priority="7" stopIfTrue="1">
      <formula>$I$99=0</formula>
    </cfRule>
  </conditionalFormatting>
  <conditionalFormatting sqref="I105">
    <cfRule type="expression" dxfId="10" priority="10">
      <formula>$I$105&lt;&gt;$K$16</formula>
    </cfRule>
    <cfRule type="expression" priority="9" stopIfTrue="1">
      <formula>$I$105=0</formula>
    </cfRule>
  </conditionalFormatting>
  <conditionalFormatting sqref="I111">
    <cfRule type="expression" dxfId="9" priority="12">
      <formula>$I$111&lt;&gt;$K$17</formula>
    </cfRule>
    <cfRule type="expression" priority="11" stopIfTrue="1">
      <formula>$I$111=0</formula>
    </cfRule>
  </conditionalFormatting>
  <conditionalFormatting sqref="I117">
    <cfRule type="expression" dxfId="8" priority="14">
      <formula>$I$117&lt;&gt;$K$18</formula>
    </cfRule>
    <cfRule type="expression" priority="13" stopIfTrue="1">
      <formula>$I$117=0</formula>
    </cfRule>
  </conditionalFormatting>
  <conditionalFormatting sqref="J26">
    <cfRule type="expression" dxfId="7" priority="104">
      <formula>$J$26&lt;&gt;""</formula>
    </cfRule>
  </conditionalFormatting>
  <conditionalFormatting sqref="J32:K33">
    <cfRule type="expression" dxfId="6" priority="46">
      <formula>$J$32&lt;&gt;""</formula>
    </cfRule>
  </conditionalFormatting>
  <conditionalFormatting sqref="K19">
    <cfRule type="expression" dxfId="5" priority="31">
      <formula>$K$19&gt;((SUM($K$6:$K$18)*0.05))</formula>
    </cfRule>
    <cfRule type="expression" dxfId="4" priority="30">
      <formula>$K$19&gt;100000</formula>
    </cfRule>
    <cfRule type="expression" priority="29" stopIfTrue="1">
      <formula>$K$19=""</formula>
    </cfRule>
  </conditionalFormatting>
  <conditionalFormatting sqref="K20">
    <cfRule type="expression" dxfId="3" priority="34">
      <formula>$K$20&gt;(SUM($K$6:$K$18)*0.02)</formula>
    </cfRule>
    <cfRule type="expression" dxfId="2" priority="33">
      <formula>$K$20&gt;25000</formula>
    </cfRule>
    <cfRule type="expression" priority="28" stopIfTrue="1">
      <formula>$K$20=""</formula>
    </cfRule>
  </conditionalFormatting>
  <conditionalFormatting sqref="K21">
    <cfRule type="expression" dxfId="1" priority="2">
      <formula>$E$46&lt;&gt;$K$21</formula>
    </cfRule>
    <cfRule type="expression" priority="1" stopIfTrue="1">
      <formula>$E$46=""</formula>
    </cfRule>
  </conditionalFormatting>
  <conditionalFormatting sqref="K25">
    <cfRule type="expression" dxfId="0" priority="131">
      <formula>$K$25&gt;($K$24*0.1)</formula>
    </cfRule>
  </conditionalFormatting>
  <dataValidations count="1">
    <dataValidation allowBlank="1" showErrorMessage="1" prompt="Sélectionnez le volet dans la liste" sqref="B2:B3" xr:uid="{531A01BC-A4DA-4B53-8745-55782A26A8E1}"/>
  </dataValidations>
  <pageMargins left="0.7" right="0.7" top="0.75" bottom="0.75" header="0.3" footer="0.3"/>
  <pageSetup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67" id="{BFFB4268-713F-45B1-B4B2-FDCF6DC301E7}">
            <xm:f>$E$41&gt;Choix!$F$8</xm:f>
            <x14:dxf>
              <fill>
                <patternFill>
                  <bgColor rgb="FFFF0000"/>
                </patternFill>
              </fill>
            </x14:dxf>
          </x14:cfRule>
          <xm:sqref>F41</xm:sqref>
        </x14:conditionalFormatting>
        <x14:conditionalFormatting xmlns:xm="http://schemas.microsoft.com/office/excel/2006/main">
          <x14:cfRule type="expression" priority="64" id="{FA7864B7-1240-41F1-947F-E771A799925D}">
            <xm:f>$E$42&gt;Choix!$F$9</xm:f>
            <x14:dxf>
              <fill>
                <patternFill>
                  <bgColor rgb="FFFF0000"/>
                </patternFill>
              </fill>
            </x14:dxf>
          </x14:cfRule>
          <xm:sqref>F42</xm:sqref>
        </x14:conditionalFormatting>
        <x14:conditionalFormatting xmlns:xm="http://schemas.microsoft.com/office/excel/2006/main">
          <x14:cfRule type="expression" priority="80" id="{D4A1B2ED-F9F6-4869-8932-2A7E0C984C08}">
            <xm:f>$E$43&gt;Choix!$F$10</xm:f>
            <x14:dxf>
              <fill>
                <patternFill>
                  <bgColor rgb="FFFF0000"/>
                </patternFill>
              </fill>
            </x14:dxf>
          </x14:cfRule>
          <xm:sqref>F43</xm:sqref>
        </x14:conditionalFormatting>
        <x14:conditionalFormatting xmlns:xm="http://schemas.microsoft.com/office/excel/2006/main">
          <x14:cfRule type="expression" priority="70" id="{34A4B2DB-71B9-4C45-B1EB-9A8AFD38F48B}">
            <xm:f>$E$44&gt;Choix!$F$11</xm:f>
            <x14:dxf>
              <fill>
                <patternFill>
                  <bgColor rgb="FFFF0000"/>
                </patternFill>
              </fill>
            </x14:dxf>
          </x14:cfRule>
          <xm:sqref>F44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40D6AB75-C67A-468B-8AE7-5896835FC6DD}">
          <x14:formula1>
            <xm:f>Choix!$A$1:$A$4</xm:f>
          </x14:formula1>
          <xm:sqref>C4:J4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A3E4-2109-4CEE-9DC9-DECA006EFCA0}">
  <dimension ref="A1:N26"/>
  <sheetViews>
    <sheetView topLeftCell="B1" zoomScale="70" zoomScaleNormal="70" workbookViewId="0">
      <selection activeCell="B6" sqref="B6"/>
    </sheetView>
  </sheetViews>
  <sheetFormatPr baseColWidth="10" defaultRowHeight="14.4"/>
  <cols>
    <col min="1" max="1" width="5.6640625" customWidth="1"/>
    <col min="2" max="2" width="50.6640625" customWidth="1"/>
    <col min="3" max="3" width="40.6640625" customWidth="1"/>
    <col min="4" max="4" width="30.6640625" customWidth="1"/>
    <col min="5" max="5" width="36.5546875" customWidth="1"/>
    <col min="6" max="6" width="30.6640625" customWidth="1"/>
    <col min="7" max="7" width="71.33203125" customWidth="1"/>
    <col min="8" max="8" width="85.6640625" customWidth="1"/>
    <col min="9" max="9" width="65.6640625" customWidth="1"/>
    <col min="10" max="14" width="30.6640625" customWidth="1"/>
  </cols>
  <sheetData>
    <row r="1" spans="1:14" s="98" customFormat="1" ht="50.1" customHeight="1">
      <c r="A1" s="99"/>
      <c r="B1" s="241" t="s">
        <v>92</v>
      </c>
      <c r="C1" s="241"/>
      <c r="D1" s="241"/>
      <c r="E1" s="241"/>
      <c r="F1" s="241"/>
      <c r="G1" s="241"/>
      <c r="H1" s="241"/>
      <c r="I1" s="241"/>
      <c r="J1" s="241"/>
      <c r="K1" s="241"/>
      <c r="L1" s="241"/>
      <c r="M1" s="241"/>
      <c r="N1" s="241"/>
    </row>
    <row r="2" spans="1:14" s="98" customFormat="1" ht="30" customHeight="1">
      <c r="A2" s="99"/>
      <c r="B2" s="101" t="s">
        <v>98</v>
      </c>
      <c r="C2" s="242"/>
      <c r="D2" s="242"/>
      <c r="E2" s="242"/>
      <c r="F2" s="242"/>
      <c r="G2" s="242"/>
      <c r="H2" s="242"/>
      <c r="I2" s="242"/>
      <c r="J2" s="242"/>
      <c r="K2" s="242"/>
      <c r="L2" s="242"/>
      <c r="M2" s="242"/>
      <c r="N2" s="242"/>
    </row>
    <row r="3" spans="1:14" s="98" customFormat="1" ht="30" customHeight="1">
      <c r="A3" s="99"/>
      <c r="B3" s="104" t="s">
        <v>91</v>
      </c>
      <c r="C3" s="105"/>
      <c r="D3" s="102"/>
      <c r="E3" s="102"/>
      <c r="F3" s="102"/>
      <c r="G3" s="102"/>
      <c r="H3" s="102"/>
      <c r="I3" s="102"/>
      <c r="J3" s="102"/>
      <c r="K3" s="102"/>
      <c r="L3" s="103"/>
      <c r="M3" s="103"/>
    </row>
    <row r="4" spans="1:14" s="98" customFormat="1" ht="30" customHeight="1">
      <c r="A4" s="99"/>
      <c r="B4" s="104" t="s">
        <v>113</v>
      </c>
      <c r="C4" s="105"/>
      <c r="D4" s="106"/>
      <c r="E4" s="106"/>
      <c r="F4" s="106"/>
      <c r="G4" s="106"/>
      <c r="H4" s="106"/>
      <c r="I4" s="106"/>
      <c r="J4" s="106"/>
      <c r="K4" s="106"/>
      <c r="L4" s="103"/>
      <c r="M4" s="103"/>
      <c r="N4" s="107"/>
    </row>
    <row r="5" spans="1:14" s="131" customFormat="1" ht="40.35" customHeight="1">
      <c r="A5" s="128"/>
      <c r="B5" s="129" t="s">
        <v>95</v>
      </c>
      <c r="C5" s="130" t="s">
        <v>13</v>
      </c>
      <c r="D5" s="130" t="s">
        <v>90</v>
      </c>
      <c r="E5" s="130" t="s">
        <v>96</v>
      </c>
      <c r="F5" s="130" t="s">
        <v>97</v>
      </c>
      <c r="G5" s="130" t="s">
        <v>89</v>
      </c>
      <c r="H5" s="130" t="s">
        <v>88</v>
      </c>
      <c r="I5" s="130" t="s">
        <v>87</v>
      </c>
      <c r="J5" s="130" t="s">
        <v>86</v>
      </c>
      <c r="K5" s="130" t="s">
        <v>94</v>
      </c>
      <c r="L5" s="130" t="s">
        <v>85</v>
      </c>
      <c r="M5" s="130" t="s">
        <v>93</v>
      </c>
      <c r="N5" s="130" t="s">
        <v>109</v>
      </c>
    </row>
    <row r="6" spans="1:14" s="100" customFormat="1" ht="40.35" customHeight="1">
      <c r="A6" s="99"/>
      <c r="B6" s="108" t="s">
        <v>84</v>
      </c>
      <c r="C6" s="109"/>
      <c r="D6" s="109"/>
      <c r="E6" s="109"/>
      <c r="F6" s="109"/>
      <c r="G6" s="109"/>
      <c r="H6" s="109"/>
      <c r="I6" s="109"/>
      <c r="J6" s="109"/>
      <c r="K6" s="110"/>
      <c r="L6" s="114"/>
      <c r="M6" s="114"/>
      <c r="N6" s="112">
        <f>IF((M6-L6)/7&lt;0,"",(M6-L6)/7)</f>
        <v>0</v>
      </c>
    </row>
    <row r="7" spans="1:14" s="100" customFormat="1" ht="40.35" customHeight="1">
      <c r="A7" s="99"/>
      <c r="B7" s="113" t="s">
        <v>81</v>
      </c>
      <c r="C7" s="109"/>
      <c r="D7" s="109"/>
      <c r="E7" s="109"/>
      <c r="F7" s="109"/>
      <c r="G7" s="109"/>
      <c r="H7" s="109"/>
      <c r="I7" s="109"/>
      <c r="J7" s="109"/>
      <c r="K7" s="110"/>
      <c r="N7" s="112">
        <f>IF((M7-L7)/7&lt;0,"",(M7-L7)/7)</f>
        <v>0</v>
      </c>
    </row>
    <row r="8" spans="1:14" s="100" customFormat="1" ht="40.35" customHeight="1">
      <c r="A8" s="99"/>
      <c r="B8" s="113" t="s">
        <v>80</v>
      </c>
      <c r="C8" s="109"/>
      <c r="D8" s="109"/>
      <c r="E8" s="109"/>
      <c r="F8" s="109"/>
      <c r="G8" s="109"/>
      <c r="H8" s="109"/>
      <c r="I8" s="109"/>
      <c r="J8" s="109"/>
      <c r="K8" s="110"/>
      <c r="L8" s="114"/>
      <c r="M8" s="114"/>
      <c r="N8" s="112">
        <f>IF((M8-L8)/7&lt;0,"",(M8-L8)/7)</f>
        <v>0</v>
      </c>
    </row>
    <row r="9" spans="1:14" s="100" customFormat="1" ht="40.35" customHeight="1">
      <c r="A9" s="97"/>
      <c r="B9" s="113" t="s">
        <v>79</v>
      </c>
      <c r="C9" s="109"/>
      <c r="D9" s="109"/>
      <c r="E9" s="109"/>
      <c r="F9" s="109"/>
      <c r="G9" s="109"/>
      <c r="H9" s="109"/>
      <c r="I9" s="109"/>
      <c r="J9" s="109"/>
      <c r="K9" s="110"/>
      <c r="L9" s="114"/>
      <c r="M9" s="114"/>
      <c r="N9" s="112">
        <f t="shared" ref="N9:N26" si="0">IF((M9-L9)/7&lt;0,"",(M9-L9)/7)</f>
        <v>0</v>
      </c>
    </row>
    <row r="10" spans="1:14" s="100" customFormat="1" ht="40.35" customHeight="1">
      <c r="A10" s="97"/>
      <c r="B10" s="113" t="s">
        <v>78</v>
      </c>
      <c r="C10" s="109"/>
      <c r="D10" s="109"/>
      <c r="E10" s="109"/>
      <c r="F10" s="109"/>
      <c r="G10" s="109"/>
      <c r="H10" s="109"/>
      <c r="I10" s="109"/>
      <c r="J10" s="109"/>
      <c r="K10" s="110"/>
      <c r="L10" s="114"/>
      <c r="M10" s="114"/>
      <c r="N10" s="112">
        <f t="shared" si="0"/>
        <v>0</v>
      </c>
    </row>
    <row r="11" spans="1:14" s="100" customFormat="1" ht="40.35" customHeight="1">
      <c r="A11" s="97"/>
      <c r="B11" s="113" t="s">
        <v>77</v>
      </c>
      <c r="C11" s="109"/>
      <c r="D11" s="109"/>
      <c r="E11" s="109"/>
      <c r="F11" s="109"/>
      <c r="G11" s="109"/>
      <c r="H11" s="109"/>
      <c r="I11" s="109"/>
      <c r="J11" s="109"/>
      <c r="K11" s="110"/>
      <c r="L11" s="114"/>
      <c r="M11" s="114"/>
      <c r="N11" s="112">
        <f t="shared" si="0"/>
        <v>0</v>
      </c>
    </row>
    <row r="12" spans="1:14" s="100" customFormat="1" ht="40.35" customHeight="1">
      <c r="A12" s="99"/>
      <c r="B12" s="108" t="s">
        <v>83</v>
      </c>
      <c r="C12" s="109"/>
      <c r="D12" s="109"/>
      <c r="E12" s="109"/>
      <c r="F12" s="109"/>
      <c r="G12" s="109"/>
      <c r="H12" s="109"/>
      <c r="I12" s="109"/>
      <c r="J12" s="109"/>
      <c r="K12" s="110"/>
      <c r="L12" s="114"/>
      <c r="M12" s="114"/>
      <c r="N12" s="112">
        <f t="shared" si="0"/>
        <v>0</v>
      </c>
    </row>
    <row r="13" spans="1:14" s="100" customFormat="1" ht="40.35" customHeight="1">
      <c r="A13" s="99"/>
      <c r="B13" s="113" t="s">
        <v>81</v>
      </c>
      <c r="C13" s="109"/>
      <c r="D13" s="109"/>
      <c r="E13" s="109"/>
      <c r="F13" s="109"/>
      <c r="G13" s="109"/>
      <c r="H13" s="109"/>
      <c r="I13" s="109"/>
      <c r="J13" s="109"/>
      <c r="K13" s="110"/>
      <c r="L13" s="114"/>
      <c r="M13" s="114"/>
      <c r="N13" s="112">
        <f t="shared" si="0"/>
        <v>0</v>
      </c>
    </row>
    <row r="14" spans="1:14" s="100" customFormat="1" ht="40.35" customHeight="1">
      <c r="A14" s="97"/>
      <c r="B14" s="113" t="s">
        <v>80</v>
      </c>
      <c r="C14" s="109"/>
      <c r="D14" s="109"/>
      <c r="E14" s="109"/>
      <c r="F14" s="109"/>
      <c r="G14" s="109"/>
      <c r="H14" s="109"/>
      <c r="I14" s="109"/>
      <c r="J14" s="109"/>
      <c r="K14" s="110"/>
      <c r="L14" s="114"/>
      <c r="M14" s="114"/>
      <c r="N14" s="112">
        <f t="shared" si="0"/>
        <v>0</v>
      </c>
    </row>
    <row r="15" spans="1:14" s="100" customFormat="1" ht="40.35" customHeight="1">
      <c r="A15" s="97"/>
      <c r="B15" s="113" t="s">
        <v>79</v>
      </c>
      <c r="C15" s="109"/>
      <c r="D15" s="109"/>
      <c r="E15" s="109"/>
      <c r="F15" s="109"/>
      <c r="G15" s="109"/>
      <c r="H15" s="109"/>
      <c r="I15" s="109"/>
      <c r="J15" s="109"/>
      <c r="K15" s="110"/>
      <c r="L15" s="114"/>
      <c r="M15" s="114"/>
      <c r="N15" s="112">
        <f t="shared" si="0"/>
        <v>0</v>
      </c>
    </row>
    <row r="16" spans="1:14" s="100" customFormat="1" ht="40.35" customHeight="1">
      <c r="A16" s="97"/>
      <c r="B16" s="113" t="s">
        <v>78</v>
      </c>
      <c r="C16" s="109"/>
      <c r="D16" s="109"/>
      <c r="E16" s="109"/>
      <c r="F16" s="109"/>
      <c r="G16" s="109"/>
      <c r="H16" s="109"/>
      <c r="I16" s="109"/>
      <c r="J16" s="109"/>
      <c r="K16" s="110"/>
      <c r="L16" s="114"/>
      <c r="M16" s="114"/>
      <c r="N16" s="112">
        <f t="shared" si="0"/>
        <v>0</v>
      </c>
    </row>
    <row r="17" spans="1:14" s="100" customFormat="1" ht="40.35" customHeight="1">
      <c r="A17" s="97"/>
      <c r="B17" s="113" t="s">
        <v>77</v>
      </c>
      <c r="C17" s="109"/>
      <c r="D17" s="109"/>
      <c r="E17" s="109"/>
      <c r="F17" s="109"/>
      <c r="G17" s="109"/>
      <c r="H17" s="109"/>
      <c r="I17" s="109"/>
      <c r="J17" s="109"/>
      <c r="K17" s="110"/>
      <c r="L17" s="114"/>
      <c r="M17" s="114"/>
      <c r="N17" s="112">
        <f t="shared" si="0"/>
        <v>0</v>
      </c>
    </row>
    <row r="18" spans="1:14" s="100" customFormat="1" ht="40.35" customHeight="1">
      <c r="A18" s="97"/>
      <c r="B18" s="108" t="s">
        <v>82</v>
      </c>
      <c r="C18" s="109"/>
      <c r="D18" s="109"/>
      <c r="E18" s="109"/>
      <c r="F18" s="109"/>
      <c r="G18" s="109"/>
      <c r="H18" s="109"/>
      <c r="I18" s="109"/>
      <c r="J18" s="109"/>
      <c r="K18" s="110"/>
      <c r="L18" s="114"/>
      <c r="M18" s="114"/>
      <c r="N18" s="112">
        <f t="shared" si="0"/>
        <v>0</v>
      </c>
    </row>
    <row r="19" spans="1:14" s="100" customFormat="1" ht="40.35" customHeight="1">
      <c r="A19" s="97"/>
      <c r="B19" s="113" t="s">
        <v>81</v>
      </c>
      <c r="C19" s="109"/>
      <c r="D19" s="109"/>
      <c r="E19" s="109"/>
      <c r="F19" s="109"/>
      <c r="G19" s="109"/>
      <c r="H19" s="109"/>
      <c r="I19" s="109"/>
      <c r="J19" s="109"/>
      <c r="K19" s="110"/>
      <c r="L19" s="114"/>
      <c r="M19" s="114"/>
      <c r="N19" s="112">
        <f t="shared" si="0"/>
        <v>0</v>
      </c>
    </row>
    <row r="20" spans="1:14" s="100" customFormat="1" ht="40.35" customHeight="1">
      <c r="A20" s="97"/>
      <c r="B20" s="113" t="s">
        <v>80</v>
      </c>
      <c r="C20" s="109"/>
      <c r="D20" s="109"/>
      <c r="E20" s="109"/>
      <c r="F20" s="109"/>
      <c r="G20" s="109"/>
      <c r="H20" s="109"/>
      <c r="I20" s="109"/>
      <c r="J20" s="109"/>
      <c r="K20" s="110"/>
      <c r="L20" s="114"/>
      <c r="M20" s="114"/>
      <c r="N20" s="112">
        <f t="shared" si="0"/>
        <v>0</v>
      </c>
    </row>
    <row r="21" spans="1:14" s="100" customFormat="1" ht="40.35" customHeight="1">
      <c r="A21" s="97"/>
      <c r="B21" s="113" t="s">
        <v>79</v>
      </c>
      <c r="C21" s="109"/>
      <c r="D21" s="109"/>
      <c r="E21" s="109"/>
      <c r="F21" s="109"/>
      <c r="G21" s="109"/>
      <c r="H21" s="109"/>
      <c r="I21" s="109"/>
      <c r="J21" s="109"/>
      <c r="K21" s="110"/>
      <c r="L21" s="114"/>
      <c r="M21" s="114"/>
      <c r="N21" s="112">
        <f t="shared" si="0"/>
        <v>0</v>
      </c>
    </row>
    <row r="22" spans="1:14" s="100" customFormat="1" ht="40.35" customHeight="1">
      <c r="A22" s="97"/>
      <c r="B22" s="113" t="s">
        <v>78</v>
      </c>
      <c r="C22" s="109"/>
      <c r="D22" s="109"/>
      <c r="E22" s="109"/>
      <c r="F22" s="109"/>
      <c r="G22" s="109"/>
      <c r="H22" s="109"/>
      <c r="I22" s="109"/>
      <c r="J22" s="109"/>
      <c r="K22" s="110"/>
      <c r="L22" s="114"/>
      <c r="M22" s="114"/>
      <c r="N22" s="112">
        <f t="shared" si="0"/>
        <v>0</v>
      </c>
    </row>
    <row r="23" spans="1:14" s="100" customFormat="1" ht="40.35" customHeight="1">
      <c r="A23" s="97"/>
      <c r="B23" s="113" t="s">
        <v>77</v>
      </c>
      <c r="C23" s="109"/>
      <c r="D23" s="109"/>
      <c r="E23" s="109"/>
      <c r="F23" s="109"/>
      <c r="G23" s="109"/>
      <c r="H23" s="109"/>
      <c r="I23" s="109"/>
      <c r="J23" s="109"/>
      <c r="K23" s="110"/>
      <c r="L23" s="114"/>
      <c r="M23" s="114"/>
      <c r="N23" s="112">
        <f t="shared" si="0"/>
        <v>0</v>
      </c>
    </row>
    <row r="24" spans="1:14" s="100" customFormat="1" ht="40.35" customHeight="1">
      <c r="A24" s="97"/>
      <c r="B24" s="115"/>
      <c r="C24" s="109"/>
      <c r="D24" s="109"/>
      <c r="E24" s="109"/>
      <c r="F24" s="109"/>
      <c r="G24" s="109"/>
      <c r="H24" s="109"/>
      <c r="I24" s="109"/>
      <c r="J24" s="109"/>
      <c r="K24" s="110"/>
      <c r="L24" s="111"/>
      <c r="M24" s="116"/>
      <c r="N24" s="112">
        <f t="shared" si="0"/>
        <v>0</v>
      </c>
    </row>
    <row r="25" spans="1:14" s="100" customFormat="1" ht="40.35" customHeight="1">
      <c r="A25" s="97"/>
      <c r="B25" s="113"/>
      <c r="C25" s="109"/>
      <c r="D25" s="109"/>
      <c r="E25" s="109"/>
      <c r="F25" s="109"/>
      <c r="G25" s="109"/>
      <c r="H25" s="109"/>
      <c r="I25" s="109"/>
      <c r="J25" s="109"/>
      <c r="K25" s="110"/>
      <c r="L25" s="114"/>
      <c r="M25" s="114"/>
      <c r="N25" s="112">
        <f t="shared" si="0"/>
        <v>0</v>
      </c>
    </row>
    <row r="26" spans="1:14" s="100" customFormat="1" ht="40.35" customHeight="1">
      <c r="A26" s="99"/>
      <c r="B26" s="117" t="s">
        <v>76</v>
      </c>
      <c r="C26" s="109"/>
      <c r="D26" s="109"/>
      <c r="E26" s="109"/>
      <c r="F26" s="109"/>
      <c r="G26" s="109"/>
      <c r="H26" s="109"/>
      <c r="I26" s="109"/>
      <c r="J26" s="109"/>
      <c r="K26" s="110"/>
      <c r="L26" s="116"/>
      <c r="M26" s="116"/>
      <c r="N26" s="112">
        <f t="shared" si="0"/>
        <v>0</v>
      </c>
    </row>
  </sheetData>
  <mergeCells count="2">
    <mergeCell ref="B1:N1"/>
    <mergeCell ref="C2:N2"/>
  </mergeCells>
  <dataValidations count="7">
    <dataValidation allowBlank="1" showInputMessage="1" showErrorMessage="1" prompt="Cette ligne contient les en-têtes du planning. Informations de planification dans B9 à G9. Première lettre de chaque jour de la semaine pour la date au-dessus de l’entête de I9 à BL9._x000a_Toute la chronologie de projet est générée automatiquement." sqref="A5" xr:uid="{C6935215-4378-4543-B66E-E84AE2B4414E}"/>
    <dataValidation allowBlank="1" showInputMessage="1" showErrorMessage="1" prompt="Un incrément de défilement se trouve dans C7. _x000a_Mois pour dates de la ligne 7 affichés de I6 à BL6._x000a_Ne pas modifier ces cellules. Elles sont mises à jour automatiquement en fonction de la date de début du projet dans la cellule F6." sqref="A4" xr:uid="{B39B258A-FF03-4B6D-B47A-5CEE94B3A930}"/>
    <dataValidation allowBlank="1" showInputMessage="1" showErrorMessage="1" prompt="Entrez le nom de la société dans la cellule B4._x000a_Une légende se trouve dans les cellules I4 à AC4. L’étiquette Légende se trouve dans la cellule G4." sqref="A2:A3" xr:uid="{16D4E50C-84E6-47B9-9F97-3B6CC94E0F07}"/>
    <dataValidation allowBlank="1" showInputMessage="1" showErrorMessage="1" promptTitle="Créer un diagramme de Gantt " prompt="Titre du projet dans B2. _x000a_Utilisation de cette feuille de calcul (usage lecteurs d’écran et auteur du classeur) dans la feuille de calcul À propos._x000a_Continuez la navigation vers le bas de la colonne A pour des instructions supplémentaires." sqref="A1" xr:uid="{18EA0126-B74B-48ED-BDF0-FCE2F17FDD66}"/>
    <dataValidation allowBlank="1" showInputMessage="1" showErrorMessage="1" prompt="Il s’agit d’une ligne vide." sqref="A25" xr:uid="{C68AB8E2-FE4A-4449-9AAE-744E78428AEF}"/>
    <dataValidation allowBlank="1" showInputMessage="1" showErrorMessage="1" prompt="Cette ligne marque la fin des données de jalon de Gantt. N’entrez rien dans cette ligne. _x000a_Pour ajouter des éléments, insérez de nouvelles lignes au-dessus de celle-ci._x000a_" sqref="A26" xr:uid="{54008960-CFAE-4CD1-A6FA-E2BC5F89353D}"/>
    <dataValidation allowBlank="1" showInputMessage="1" showErrorMessage="1" prompt="Informations de projet de B11 à G11. _x000a_Entrez la description du jalon, la progression, la date de début et le nombre de jours, sélectionnez une catégorie et attribuez une personne à la tâche pour que la tâche commence à tracer le diagramme._x000a_" sqref="A6" xr:uid="{2693541B-B83F-4ADF-A2AE-A3F80FDFC105}"/>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225E-EAF0-4DCC-B29E-5394CD041500}">
  <sheetPr codeName="Feuil4"/>
  <dimension ref="A1:G12"/>
  <sheetViews>
    <sheetView zoomScaleNormal="100" workbookViewId="0">
      <selection activeCell="F8" sqref="F8"/>
    </sheetView>
  </sheetViews>
  <sheetFormatPr baseColWidth="10" defaultRowHeight="14.4"/>
  <cols>
    <col min="6" max="6" width="26.5546875" bestFit="1" customWidth="1"/>
  </cols>
  <sheetData>
    <row r="1" spans="1:7">
      <c r="A1" s="36" t="s">
        <v>49</v>
      </c>
    </row>
    <row r="2" spans="1:7">
      <c r="A2" s="36" t="s">
        <v>51</v>
      </c>
    </row>
    <row r="3" spans="1:7">
      <c r="A3" t="s">
        <v>50</v>
      </c>
    </row>
    <row r="4" spans="1:7">
      <c r="A4" t="s">
        <v>56</v>
      </c>
    </row>
    <row r="6" spans="1:7" ht="15" thickBot="1"/>
    <row r="7" spans="1:7" s="30" customFormat="1" ht="20.100000000000001" customHeight="1">
      <c r="C7" s="47" t="s">
        <v>63</v>
      </c>
      <c r="D7" s="48"/>
      <c r="E7" s="48"/>
      <c r="F7" s="49"/>
    </row>
    <row r="8" spans="1:7" s="30" customFormat="1" ht="20.100000000000001" customHeight="1">
      <c r="C8" s="50" t="s">
        <v>65</v>
      </c>
      <c r="F8" s="51" t="str">
        <f>IF('Coûts du projet et financement'!C4="Start-up", ('Coûts du projet et financement'!C6+'Coûts du projet et financement'!C7)*0.5 + SUM('Coûts du projet et financement'!C8:C20,'Coûts du projet et financement'!D12:D13)*0.5, IF('Coûts du projet et financement'!C4="Choisir le type d'entreprise", "Choisir le type d'entreprise", ('Coûts du projet et financement'!C6+'Coûts du projet et financement'!C7)*0.5 + SUM('Coûts du projet et financement'!C8:C19,'Coûts du projet et financement'!D12:D13)*0.35))</f>
        <v>Choisir le type d'entreprise</v>
      </c>
      <c r="G8" s="41"/>
    </row>
    <row r="9" spans="1:7" s="30" customFormat="1" ht="20.100000000000001" customHeight="1">
      <c r="C9" s="50" t="s">
        <v>66</v>
      </c>
      <c r="F9" s="51" t="str">
        <f>IF('Coûts du projet et financement'!E4="Start-up", ('Coûts du projet et financement'!E6+'Coûts du projet et financement'!E7)*0.5 + SUM('Coûts du projet et financement'!E8:E20,'Coûts du projet et financement'!F12:F13)*0.5, IF('Coûts du projet et financement'!E4="Choisir le type d'entreprise", "Choisir le type d'entreprise", ('Coûts du projet et financement'!E6+'Coûts du projet et financement'!E7)*0.5 + SUM('Coûts du projet et financement'!E8:E19,'Coûts du projet et financement'!F12:F13)*0.35))</f>
        <v>Choisir le type d'entreprise</v>
      </c>
      <c r="G9" s="41"/>
    </row>
    <row r="10" spans="1:7" s="30" customFormat="1" ht="20.100000000000001" customHeight="1">
      <c r="C10" s="50" t="s">
        <v>67</v>
      </c>
      <c r="F10" s="51" t="str">
        <f>IF('Coûts du projet et financement'!G4="Start-up", ('Coûts du projet et financement'!G6+'Coûts du projet et financement'!G7)*0.5 + SUM('Coûts du projet et financement'!G8:G20,'Coûts du projet et financement'!H12:H13)*0.5, IF('Coûts du projet et financement'!G4="Choisir le type d'entreprise", "Choisir le type d'entreprise", ('Coûts du projet et financement'!G6+'Coûts du projet et financement'!G7)*0.5 + SUM('Coûts du projet et financement'!G8:G19,'Coûts du projet et financement'!H12:H13)*0.35))</f>
        <v>Choisir le type d'entreprise</v>
      </c>
      <c r="G10" s="41"/>
    </row>
    <row r="11" spans="1:7" s="30" customFormat="1" ht="20.100000000000001" customHeight="1">
      <c r="C11" s="50" t="s">
        <v>68</v>
      </c>
      <c r="F11" s="51" t="str">
        <f>IF('Coûts du projet et financement'!I4="Start-up", ('Coûts du projet et financement'!I6+'Coûts du projet et financement'!I7)*0.5 + SUM('Coûts du projet et financement'!I8:I20,'Coûts du projet et financement'!J12:J13)*0.5, IF('Coûts du projet et financement'!I4="Choisir le type d'entreprise", "Choisir le type d'entreprise", ('Coûts du projet et financement'!I6+'Coûts du projet et financement'!I7)*0.5 + SUM('Coûts du projet et financement'!I8:I19,'Coûts du projet et financement'!J12:J13)*0.35))</f>
        <v>Choisir le type d'entreprise</v>
      </c>
      <c r="G11" s="41"/>
    </row>
    <row r="12" spans="1:7" s="30" customFormat="1" ht="20.100000000000001" customHeight="1" thickBot="1">
      <c r="C12" s="52" t="s">
        <v>64</v>
      </c>
      <c r="D12" s="53"/>
      <c r="E12" s="53"/>
      <c r="F12" s="54">
        <f>IF(SUM(F8:G11)&gt;1500000,1500000,SUM(F8:G11))</f>
        <v>0</v>
      </c>
      <c r="G12" s="4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e2ae8c9e25260f480f3970667e9d426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a413788ed3da91291d93b02b69d2e9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8e6a6e-7ab1-459d-88e7-25002fbad15f" xsi:nil="true"/>
    <lcf76f155ced4ddcb4097134ff3c332f xmlns="07e98211-53b5-461f-ab6c-98d042c4e0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41770A-00B4-4320-A0C7-2CC2E3D7B502}"/>
</file>

<file path=customXml/itemProps2.xml><?xml version="1.0" encoding="utf-8"?>
<ds:datastoreItem xmlns:ds="http://schemas.openxmlformats.org/officeDocument/2006/customXml" ds:itemID="{6A89F5F4-7D0F-4924-B593-BF08D36E7AC4}">
  <ds:schemaRefs>
    <ds:schemaRef ds:uri="http://schemas.microsoft.com/sharepoint/v3/contenttype/forms"/>
  </ds:schemaRefs>
</ds:datastoreItem>
</file>

<file path=customXml/itemProps3.xml><?xml version="1.0" encoding="utf-8"?>
<ds:datastoreItem xmlns:ds="http://schemas.openxmlformats.org/officeDocument/2006/customXml" ds:itemID="{A01A7DE4-6924-4278-89BB-101598AB8CBB}">
  <ds:schemaRefs>
    <ds:schemaRef ds:uri="http://schemas.microsoft.com/office/infopath/2007/PartnerControls"/>
    <ds:schemaRef ds:uri="http://purl.org/dc/elements/1.1/"/>
    <ds:schemaRef ds:uri="8652cc6f-6972-4514-8a25-95308ed53b61"/>
    <ds:schemaRef ds:uri="http://schemas.microsoft.com/office/2006/metadata/properties"/>
    <ds:schemaRef ds:uri="9b88477a-4ee3-4383-8be8-1dcecbaec769"/>
    <ds:schemaRef ds:uri="1b7a82fe-c23b-4b61-9fd6-3c0aab3abac1"/>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Récapitulatif</vt:lpstr>
      <vt:lpstr>Coûts du projet et financement</vt:lpstr>
      <vt:lpstr>GANTT</vt:lpstr>
      <vt:lpstr>Choix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Clothilde PetitJean</dc:creator>
  <cp:keywords/>
  <dc:description/>
  <cp:lastModifiedBy>Cloé Bouchard-Aubin</cp:lastModifiedBy>
  <cp:revision/>
  <cp:lastPrinted>2021-10-26T07:33:51Z</cp:lastPrinted>
  <dcterms:created xsi:type="dcterms:W3CDTF">2019-03-28T15:55:56Z</dcterms:created>
  <dcterms:modified xsi:type="dcterms:W3CDTF">2024-09-05T13:02:48Z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47200</vt:r8>
  </property>
  <property fmtid="{D5CDD505-2E9C-101B-9397-08002B2CF9AE}" pid="4" name="Unite_administrative">
    <vt:lpwstr/>
  </property>
  <property fmtid="{D5CDD505-2E9C-101B-9397-08002B2CF9AE}" pid="5" name="Code_classification">
    <vt:lpwstr/>
  </property>
  <property fmtid="{D5CDD505-2E9C-101B-9397-08002B2CF9AE}" pid="6" name="MediaServiceImageTags">
    <vt:lpwstr/>
  </property>
</Properties>
</file>