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TQuantiques/TQ009/Guides et formulaires/Volet 3/"/>
    </mc:Choice>
  </mc:AlternateContent>
  <xr:revisionPtr revIDLastSave="701" documentId="13_ncr:1_{C44A0146-E1DE-4537-A09D-045A960FA445}" xr6:coauthVersionLast="47" xr6:coauthVersionMax="47" xr10:uidLastSave="{1A10EA5A-948E-4D7A-A3E4-740667193F22}"/>
  <bookViews>
    <workbookView xWindow="-108" yWindow="-108" windowWidth="23256" windowHeight="12576" activeTab="1"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GE'!$B$6</definedName>
    <definedName name="_ftnref1" localSheetId="0">'Volet PME'!$B$6</definedName>
    <definedName name="_ftnref2" localSheetId="1">'Volet GE'!$C$18</definedName>
    <definedName name="_ftnref2" localSheetId="0">'Volet PME'!$C$18</definedName>
    <definedName name="_ftnref3" localSheetId="1">'Volet GE'!$B$19</definedName>
    <definedName name="_ftnref3" localSheetId="0">'Volet PME'!$B$19</definedName>
    <definedName name="_ftnref4" localSheetId="1">'Volet GE'!$C$31</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 r="X47" i="3" l="1"/>
  <c r="P61" i="3"/>
  <c r="P47" i="3"/>
  <c r="G58" i="3"/>
  <c r="D69" i="3" l="1"/>
  <c r="G36" i="3"/>
  <c r="X57" i="3"/>
  <c r="X49" i="3"/>
  <c r="X50" i="3"/>
  <c r="X51" i="3"/>
  <c r="X52" i="3"/>
  <c r="X53" i="3"/>
  <c r="X54" i="3"/>
  <c r="X55" i="3"/>
  <c r="X56" i="3"/>
  <c r="X48" i="3"/>
  <c r="P71" i="3"/>
  <c r="P63" i="3"/>
  <c r="P64" i="3"/>
  <c r="P65" i="3"/>
  <c r="P66" i="3"/>
  <c r="P67" i="3"/>
  <c r="P68" i="3"/>
  <c r="P69" i="3"/>
  <c r="P70" i="3"/>
  <c r="P62" i="3"/>
  <c r="P57" i="3"/>
  <c r="P49" i="3"/>
  <c r="P50" i="3"/>
  <c r="P51" i="3"/>
  <c r="P52" i="3"/>
  <c r="P53" i="3"/>
  <c r="P54" i="3"/>
  <c r="P55" i="3"/>
  <c r="P56" i="3"/>
  <c r="P48" i="3"/>
  <c r="O47" i="3"/>
  <c r="N71" i="3" l="1"/>
  <c r="F53" i="3" s="1"/>
  <c r="M71" i="3"/>
  <c r="E53" i="3" s="1"/>
  <c r="L71" i="3"/>
  <c r="D53" i="3" s="1"/>
  <c r="O70" i="3"/>
  <c r="O69" i="3"/>
  <c r="O68" i="3"/>
  <c r="O67" i="3"/>
  <c r="O66" i="3"/>
  <c r="O65" i="3"/>
  <c r="O64" i="3"/>
  <c r="O63" i="3"/>
  <c r="O62" i="3"/>
  <c r="O61" i="3"/>
  <c r="V57" i="3"/>
  <c r="F52" i="3" s="1"/>
  <c r="U57" i="3"/>
  <c r="E52" i="3" s="1"/>
  <c r="T57" i="3"/>
  <c r="D52" i="3" s="1"/>
  <c r="W56" i="3"/>
  <c r="W55" i="3"/>
  <c r="W54" i="3"/>
  <c r="W53" i="3"/>
  <c r="W52" i="3"/>
  <c r="W51" i="3"/>
  <c r="W50" i="3"/>
  <c r="W49" i="3"/>
  <c r="W48" i="3"/>
  <c r="W47" i="3"/>
  <c r="N57" i="3"/>
  <c r="F51" i="3" s="1"/>
  <c r="M57" i="3"/>
  <c r="E51" i="3" s="1"/>
  <c r="L57" i="3"/>
  <c r="D51" i="3" s="1"/>
  <c r="O56" i="3"/>
  <c r="O55" i="3"/>
  <c r="O54" i="3"/>
  <c r="O53" i="3"/>
  <c r="O52" i="3"/>
  <c r="O51" i="3"/>
  <c r="O50" i="3"/>
  <c r="O49" i="3"/>
  <c r="O48" i="3"/>
  <c r="N66" i="1"/>
  <c r="F47" i="1" s="1"/>
  <c r="M66" i="1"/>
  <c r="E47" i="1" s="1"/>
  <c r="L66" i="1"/>
  <c r="D47" i="1" s="1"/>
  <c r="O65" i="1"/>
  <c r="O64" i="1"/>
  <c r="O63" i="1"/>
  <c r="O62" i="1"/>
  <c r="O61" i="1"/>
  <c r="O60" i="1"/>
  <c r="O59" i="1"/>
  <c r="O58" i="1"/>
  <c r="O57" i="1"/>
  <c r="O56" i="1"/>
  <c r="E49" i="1"/>
  <c r="F49" i="1"/>
  <c r="D49" i="1"/>
  <c r="O43" i="1"/>
  <c r="O44" i="1"/>
  <c r="O45" i="1"/>
  <c r="O46" i="1"/>
  <c r="O47" i="1"/>
  <c r="O48" i="1"/>
  <c r="O49" i="1"/>
  <c r="O50" i="1"/>
  <c r="O51" i="1"/>
  <c r="O42" i="1"/>
  <c r="M52" i="1"/>
  <c r="E46" i="1" s="1"/>
  <c r="N52" i="1"/>
  <c r="F46" i="1" s="1"/>
  <c r="L52" i="1"/>
  <c r="D46" i="1" s="1"/>
  <c r="P61" i="1" l="1"/>
  <c r="P65" i="1"/>
  <c r="P60" i="1"/>
  <c r="P56" i="1"/>
  <c r="P59" i="1"/>
  <c r="P57" i="1"/>
  <c r="P62" i="1"/>
  <c r="P58" i="1"/>
  <c r="E44" i="1"/>
  <c r="D44" i="1"/>
  <c r="D55" i="1" s="1"/>
  <c r="O66" i="1"/>
  <c r="P63" i="1" s="1"/>
  <c r="O57" i="3"/>
  <c r="O71" i="3"/>
  <c r="W57" i="3"/>
  <c r="F44" i="1"/>
  <c r="O52" i="1"/>
  <c r="P44" i="1" s="1"/>
  <c r="P42" i="1" l="1"/>
  <c r="P64" i="1"/>
  <c r="P45" i="1"/>
  <c r="P51" i="1"/>
  <c r="P46" i="1"/>
  <c r="P50" i="1"/>
  <c r="P47" i="1"/>
  <c r="P49" i="1"/>
  <c r="P48" i="1"/>
  <c r="P43" i="1"/>
  <c r="G52" i="3"/>
  <c r="G47" i="1"/>
  <c r="G46" i="1"/>
  <c r="G51" i="1"/>
  <c r="G50" i="1"/>
  <c r="E55" i="3"/>
  <c r="F55" i="3"/>
  <c r="D55" i="3"/>
  <c r="D23" i="3"/>
  <c r="D29" i="3"/>
  <c r="D23" i="1"/>
  <c r="G57" i="3"/>
  <c r="G7" i="3"/>
  <c r="D19" i="3"/>
  <c r="D16" i="3"/>
  <c r="D13" i="3"/>
  <c r="D10" i="3"/>
  <c r="D6" i="3"/>
  <c r="D19" i="1"/>
  <c r="D16" i="1"/>
  <c r="D13" i="1"/>
  <c r="D6" i="1"/>
  <c r="D65" i="1" l="1"/>
  <c r="D35" i="3"/>
  <c r="F23" i="3"/>
  <c r="E23" i="3"/>
  <c r="G23" i="3" s="1"/>
  <c r="G30" i="3" l="1"/>
  <c r="F29" i="3"/>
  <c r="E29" i="3"/>
  <c r="G28" i="3"/>
  <c r="G27" i="3"/>
  <c r="G26" i="3"/>
  <c r="G25" i="3"/>
  <c r="G24" i="3"/>
  <c r="G60" i="3"/>
  <c r="G59" i="3"/>
  <c r="G56" i="3"/>
  <c r="G51" i="3"/>
  <c r="G53" i="3" s="1"/>
  <c r="F49" i="3"/>
  <c r="E49" i="3"/>
  <c r="E61" i="3" s="1"/>
  <c r="D49" i="3"/>
  <c r="D61" i="3" s="1"/>
  <c r="G34" i="3"/>
  <c r="G33" i="3"/>
  <c r="G32" i="3"/>
  <c r="G31" i="3"/>
  <c r="G22" i="3"/>
  <c r="G21" i="3"/>
  <c r="G20" i="3"/>
  <c r="F19" i="3"/>
  <c r="E19" i="3"/>
  <c r="G18" i="3"/>
  <c r="G17" i="3"/>
  <c r="F16" i="3"/>
  <c r="E16" i="3"/>
  <c r="G15" i="3"/>
  <c r="G14" i="3"/>
  <c r="F13" i="3"/>
  <c r="E13" i="3"/>
  <c r="G12" i="3"/>
  <c r="G11" i="3"/>
  <c r="F10" i="3"/>
  <c r="E10" i="3"/>
  <c r="G9" i="3"/>
  <c r="G8" i="3"/>
  <c r="F6" i="3"/>
  <c r="E6" i="3"/>
  <c r="G49" i="3" l="1"/>
  <c r="G29" i="3"/>
  <c r="G13" i="3"/>
  <c r="F35" i="3"/>
  <c r="E35" i="3"/>
  <c r="G35" i="3" s="1"/>
  <c r="F61" i="3"/>
  <c r="G19" i="3"/>
  <c r="G10" i="3"/>
  <c r="D72" i="3"/>
  <c r="G16" i="3"/>
  <c r="G6" i="3"/>
  <c r="G54" i="1"/>
  <c r="G53" i="1"/>
  <c r="F2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D66" i="3" l="1"/>
  <c r="G54" i="3" s="1"/>
  <c r="D67" i="3"/>
  <c r="D73" i="3" s="1"/>
  <c r="G37" i="3"/>
  <c r="E29" i="1"/>
  <c r="G29" i="1" s="1"/>
  <c r="F29" i="1"/>
  <c r="H35" i="3"/>
  <c r="H19" i="3"/>
  <c r="E55" i="1"/>
  <c r="H6" i="3"/>
  <c r="H16" i="3"/>
  <c r="F55" i="1"/>
  <c r="G10" i="1"/>
  <c r="G6" i="1"/>
  <c r="G23" i="1"/>
  <c r="G19" i="1"/>
  <c r="G16" i="1"/>
  <c r="G13" i="1"/>
  <c r="D60" i="1" l="1"/>
  <c r="G52" i="1" s="1"/>
  <c r="H29" i="1"/>
  <c r="G30" i="1"/>
  <c r="H23" i="1"/>
  <c r="H6" i="1"/>
  <c r="G55" i="3"/>
  <c r="G61" i="3" s="1"/>
  <c r="D65" i="3"/>
  <c r="H10" i="3"/>
  <c r="H13" i="3"/>
  <c r="H29" i="3"/>
  <c r="H23" i="3"/>
  <c r="D78" i="3" l="1"/>
  <c r="H51" i="3"/>
  <c r="H59" i="3"/>
  <c r="H56" i="3"/>
  <c r="D74" i="3" s="1"/>
  <c r="D75" i="3" s="1"/>
  <c r="H55" i="3"/>
  <c r="H61" i="3" s="1"/>
  <c r="H60" i="3"/>
  <c r="G31" i="1"/>
  <c r="D59" i="1"/>
  <c r="G48" i="1" s="1"/>
  <c r="H10" i="1"/>
  <c r="H16" i="1"/>
  <c r="H13" i="1"/>
  <c r="H19" i="1"/>
  <c r="G44" i="1" l="1"/>
  <c r="D66" i="1"/>
  <c r="G49" i="1"/>
  <c r="G55" i="1" l="1"/>
  <c r="H49" i="1" s="1"/>
  <c r="D71" i="1" l="1"/>
  <c r="H54" i="1"/>
  <c r="H44" i="1"/>
  <c r="H55" i="1" s="1"/>
  <c r="H50" i="1"/>
  <c r="D62" i="1" s="1"/>
  <c r="H53" i="1"/>
  <c r="H46" i="1"/>
  <c r="D68" i="1" l="1"/>
  <c r="D67" i="1"/>
</calcChain>
</file>

<file path=xl/sharedStrings.xml><?xml version="1.0" encoding="utf-8"?>
<sst xmlns="http://schemas.openxmlformats.org/spreadsheetml/2006/main" count="255" uniqueCount="113">
  <si>
    <t>Année 1</t>
  </si>
  <si>
    <t>Année 2</t>
  </si>
  <si>
    <t>Année 3</t>
  </si>
  <si>
    <t>Total</t>
  </si>
  <si>
    <t>(ESPÈCES SEULEMENT)</t>
  </si>
  <si>
    <t>Techniciens</t>
  </si>
  <si>
    <t>Chercheurs</t>
  </si>
  <si>
    <t>Autres :</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</si>
  <si>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</si>
  <si>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Stagiaires de recherche postdoctorale</t>
  </si>
  <si>
    <t>Matériaux pour tests et essais</t>
  </si>
  <si>
    <t>Consommables de laboratoire</t>
  </si>
  <si>
    <t>Location d’équipement</t>
  </si>
  <si>
    <t xml:space="preserve">Conférences ou congrès </t>
  </si>
  <si>
    <t xml:space="preserve">Travaux sur le terrain </t>
  </si>
  <si>
    <t>Déplacements relatifs aux travaux</t>
  </si>
  <si>
    <t>Frais de plateformes</t>
  </si>
  <si>
    <t xml:space="preserve">Prototypes </t>
  </si>
  <si>
    <t>Frais de diffusion des connaissances</t>
  </si>
  <si>
    <t>Frais de gestion d’exploitation de propriété intellectuelle</t>
  </si>
  <si>
    <t>TOTAUX du budget</t>
  </si>
  <si>
    <t>Les dépenses de déplacement doivent être justifiées et représenter une faible portion du budget.</t>
  </si>
  <si>
    <t>Les prestations de services externes doivent être justifiées et représenter une faible portion du budget.</t>
  </si>
  <si>
    <t>Prestation de services externes</t>
  </si>
  <si>
    <t>TOTAL du financement</t>
  </si>
  <si>
    <t>Contribution de PRIMA Québec aux frais indirects de la recherche, si applicable</t>
  </si>
  <si>
    <t>Financement complémentaire</t>
  </si>
  <si>
    <t>%</t>
  </si>
  <si>
    <t>oui</t>
  </si>
  <si>
    <t>non</t>
  </si>
  <si>
    <t>3. Contributions additionnelles</t>
  </si>
  <si>
    <t>Salaire de chercheurs/scientifiques</t>
  </si>
  <si>
    <t xml:space="preserve">Salaire de techniciens/ingénieurs </t>
  </si>
  <si>
    <t>Temps d’appareil</t>
  </si>
  <si>
    <t>Don de matériaux</t>
  </si>
  <si>
    <t>1. Salaires et avantages sociaux</t>
  </si>
  <si>
    <t>2. Bourse aux étudiants</t>
  </si>
  <si>
    <t xml:space="preserve">3. Matériaux et fournitures </t>
  </si>
  <si>
    <t>5. Déplacements</t>
  </si>
  <si>
    <t>6. Autres</t>
  </si>
  <si>
    <t>7. Contribution industrielle en nature</t>
  </si>
  <si>
    <t>FIR (si applicable)</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</si>
  <si>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</si>
  <si>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4. Appareillage ou installation (max 25 %)</t>
  </si>
  <si>
    <t>Financement public (max 80 % du mandat de recherche)</t>
  </si>
  <si>
    <t>27 % de la contribution de PRIMA Québec au mandat de recherche sur les postes admissibles. Tous les partenaires financiers doivent contribuer aux FIR.</t>
  </si>
  <si>
    <t>Seuls les postes de dépenses 1 à 5 sont admissibles</t>
  </si>
  <si>
    <r>
      <t>1.</t>
    </r>
    <r>
      <rPr>
        <b/>
        <sz val="12"/>
        <color theme="1"/>
        <rFont val="Times New Roman"/>
        <family val="1"/>
      </rPr>
      <t xml:space="preserve">    </t>
    </r>
    <r>
      <rPr>
        <b/>
        <sz val="12"/>
        <color theme="1"/>
        <rFont val="Arial"/>
        <family val="2"/>
      </rPr>
      <t>Financement en espèces seulement</t>
    </r>
  </si>
  <si>
    <t>Contribution au mandat de recherche</t>
  </si>
  <si>
    <t>4. Résumé du financement de PRIMA</t>
  </si>
  <si>
    <t>Partenaires industriels (min 40 % du mandat de recherche)</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</si>
  <si>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</si>
  <si>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r>
      <t>MITACS (indiquez seulement le montant</t>
    </r>
    <r>
      <rPr>
        <b/>
        <sz val="11"/>
        <color theme="1"/>
        <rFont val="Calibri"/>
        <family val="2"/>
        <scheme val="minor"/>
      </rPr>
      <t xml:space="preserve"> fédéral </t>
    </r>
    <r>
      <rPr>
        <sz val="11"/>
        <color theme="1"/>
        <rFont val="Calibri"/>
        <family val="2"/>
        <scheme val="minor"/>
      </rPr>
      <t>sur cette ligne)</t>
    </r>
  </si>
  <si>
    <t xml:space="preserve">PRIMA Québec </t>
  </si>
  <si>
    <t>PRIMA Québec</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</si>
  <si>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</si>
  <si>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Unités MITACS</t>
  </si>
  <si>
    <t>partie public du financement MITACS max 50% du financement du projet</t>
  </si>
  <si>
    <t>Max 50 000$</t>
  </si>
  <si>
    <t>Partenaires industriels : égale à 3 % du montant du mandat de recherche</t>
  </si>
  <si>
    <t>Seul 50 % max de la contribution en nature peut être pris en compte</t>
  </si>
  <si>
    <t>Contribution aux frais de gestion de PRIMA Québec (5%)</t>
  </si>
  <si>
    <t>Frais de gestion 5%</t>
  </si>
  <si>
    <t>Achat d’équipement (max. 25 k$ chacun)</t>
  </si>
  <si>
    <t>Le partenaire académique est une université ou un CCTT</t>
  </si>
  <si>
    <t>Min 20%</t>
  </si>
  <si>
    <t>Partenaires industriels</t>
  </si>
  <si>
    <t>Industriel 1</t>
  </si>
  <si>
    <t>Industriel 2</t>
  </si>
  <si>
    <t>Industriel 3</t>
  </si>
  <si>
    <t>Industriel 4</t>
  </si>
  <si>
    <t>Industriel 5</t>
  </si>
  <si>
    <t>Industriel 6</t>
  </si>
  <si>
    <t>Industriel 7</t>
  </si>
  <si>
    <t>Industriel 8</t>
  </si>
  <si>
    <t>Industriel 9</t>
  </si>
  <si>
    <t>Industriel 10</t>
  </si>
  <si>
    <t>Contributions Industriels au projet - MITCAS</t>
  </si>
  <si>
    <t>Contributions Industriels au projet - hors MITCAS</t>
  </si>
  <si>
    <t>Frais de gestion 2.5%</t>
  </si>
  <si>
    <t>Partenaires industriels : égale à 2 % du montant du mandat de recherche</t>
  </si>
  <si>
    <t>Min 40%</t>
  </si>
  <si>
    <t>Contributions Industriels au projet en Nature</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</si>
  <si>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</si>
  <si>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r>
      <t xml:space="preserve">TOTAL du financement de PRIMA
</t>
    </r>
    <r>
      <rPr>
        <b/>
        <sz val="12"/>
        <color rgb="FFFF0000"/>
        <rFont val="Calibri"/>
        <family val="2"/>
        <scheme val="minor"/>
      </rPr>
      <t>(Max 1 000 000 $)</t>
    </r>
  </si>
  <si>
    <t>Les sommes liées à la libération des professeurs universitaires pour réaliser des activités dans le cadre des projets ne sont pas admissibles.</t>
  </si>
  <si>
    <t>Max
40%</t>
  </si>
  <si>
    <t>Frais de Gestion MEIE</t>
  </si>
  <si>
    <t>MEIE : égale à 2 % du montant du mandat de recherche</t>
  </si>
  <si>
    <t>Contribution du MEIE (frais de gestion)</t>
  </si>
  <si>
    <t>Contribution du MEIE (frais de Gestion)</t>
  </si>
  <si>
    <t>MEIE : égale à 0.5 % du montant du mandat de recherche</t>
  </si>
  <si>
    <t>Frasi de gestion MEIE</t>
  </si>
  <si>
    <t>Max
20%</t>
  </si>
  <si>
    <t>Financement public (max 60 % du mandat de recherche)</t>
  </si>
  <si>
    <t>Nom de l'industriel</t>
  </si>
  <si>
    <t>Frais de gestion des industriels</t>
  </si>
  <si>
    <t>Ensemble des contributions industriels (en espèces)</t>
  </si>
  <si>
    <t>Ensemble des contributions industriels (en nature) :</t>
  </si>
  <si>
    <t>Ensemble des contributions industriels (en espèces - Contribution MITACS si applicable)</t>
  </si>
  <si>
    <r>
      <rPr>
        <b/>
        <i/>
        <sz val="11"/>
        <color theme="1"/>
        <rFont val="Calibri"/>
        <family val="2"/>
        <scheme val="minor"/>
      </rPr>
      <t>Financement industriel minimum de 20% en espèce</t>
    </r>
    <r>
      <rPr>
        <i/>
        <sz val="11"/>
        <color theme="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</si>
  <si>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Voir le guide pour les dépenses admissibles</t>
  </si>
  <si>
    <t>Ratio (%)</t>
  </si>
  <si>
    <t>Coût total</t>
  </si>
  <si>
    <t xml:space="preserve">Coût total </t>
  </si>
  <si>
    <r>
      <t>TQ008 - FINANCEMENT DU MANDAT DE RECHERCHE</t>
    </r>
    <r>
      <rPr>
        <sz val="15"/>
        <color theme="1"/>
        <rFont val="Arial"/>
        <family val="2"/>
      </rPr>
      <t> </t>
    </r>
    <r>
      <rPr>
        <b/>
        <sz val="15"/>
        <color rgb="FFFF0000"/>
        <rFont val="Arial"/>
        <family val="2"/>
      </rPr>
      <t>VOLET GE</t>
    </r>
  </si>
  <si>
    <r>
      <t>TQ009 - BUDGET DU MANDAT DE RECHERCHE</t>
    </r>
    <r>
      <rPr>
        <sz val="15"/>
        <color theme="1"/>
        <rFont val="Arial"/>
        <family val="2"/>
      </rPr>
      <t> </t>
    </r>
    <r>
      <rPr>
        <b/>
        <sz val="15"/>
        <color rgb="FFFF0000"/>
        <rFont val="Arial"/>
        <family val="2"/>
      </rPr>
      <t>VOLET GE</t>
    </r>
  </si>
  <si>
    <r>
      <t>TQ009 - FINANCEMENT DU MANDAT DE RECHERCHE </t>
    </r>
    <r>
      <rPr>
        <b/>
        <sz val="15"/>
        <color rgb="FFFF0000"/>
        <rFont val="Arial"/>
        <family val="2"/>
      </rPr>
      <t>VOLET PME</t>
    </r>
  </si>
  <si>
    <r>
      <t>TQ009 - BUDGET DU MANDAT DE RECHERCHE</t>
    </r>
    <r>
      <rPr>
        <sz val="15"/>
        <color theme="1"/>
        <rFont val="Arial"/>
        <family val="2"/>
      </rPr>
      <t> </t>
    </r>
    <r>
      <rPr>
        <b/>
        <sz val="15"/>
        <color theme="1"/>
        <rFont val="Arial"/>
        <family val="2"/>
      </rPr>
      <t xml:space="preserve"> </t>
    </r>
    <r>
      <rPr>
        <b/>
        <sz val="15"/>
        <color rgb="FFFF0000"/>
        <rFont val="Arial"/>
        <family val="2"/>
      </rPr>
      <t>VOLET PME</t>
    </r>
  </si>
  <si>
    <t>Insérer seulement le montant d'argent alloué à la R&amp;D càd hors frais de gestion de PRIMA et hors FIR prélevé par l'université si applicable</t>
  </si>
  <si>
    <r>
      <t xml:space="preserve">Contributions Industriels au projet en argent - hors MITCAS
</t>
    </r>
    <r>
      <rPr>
        <b/>
        <sz val="12"/>
        <color theme="1"/>
        <rFont val="Calibri"/>
        <family val="2"/>
        <scheme val="minor"/>
      </rPr>
      <t>Insérer seulement le montant d'argent alloué à la R&amp;D càd hors frais de gestion de PRIMA et hors FIR prélevé par l'université si applicable</t>
    </r>
  </si>
  <si>
    <t xml:space="preserve">Contribution aux frais de gestion de PRIMA Québec </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</si>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</sst>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b/>
      <sz val="12"/>
      <name val="Arial"/>
      <family val="2"/>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0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auto="1"/>
      </top>
      <bottom style="double">
        <color indexed="64"/>
      </bottom>
      <diagonal/>
    </border>
    <border>
      <left/>
      <right style="double">
        <color indexed="64"/>
      </right>
      <top style="thin">
        <color auto="1"/>
      </top>
      <bottom style="double">
        <color indexed="64"/>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thin">
        <color indexed="64"/>
      </left>
      <right/>
      <top/>
      <bottom style="thin">
        <color indexed="64"/>
      </bottom>
      <diagonal/>
    </border>
    <border>
      <left style="double">
        <color auto="1"/>
      </left>
      <right/>
      <top/>
      <bottom/>
      <diagonal/>
    </border>
    <border>
      <left style="thin">
        <color indexed="64"/>
      </left>
      <right style="medium">
        <color indexed="64"/>
      </right>
      <top style="dotted">
        <color auto="1"/>
      </top>
      <bottom style="dotted">
        <color indexed="64"/>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52">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4" xfId="0" applyBorder="1"/>
    <xf numFmtId="0" fontId="0" fillId="0" borderId="35" xfId="0" applyBorder="1" applyAlignment="1">
      <alignment wrapText="1"/>
    </xf>
    <xf numFmtId="0" fontId="4" fillId="0" borderId="11" xfId="0" applyFont="1" applyBorder="1" applyAlignment="1">
      <alignment horizontal="center" vertical="center" wrapText="1"/>
    </xf>
    <xf numFmtId="0" fontId="0" fillId="0" borderId="34" xfId="0" applyBorder="1" applyAlignment="1">
      <alignment wrapText="1"/>
    </xf>
    <xf numFmtId="0" fontId="0" fillId="0" borderId="45" xfId="0" applyBorder="1" applyAlignment="1">
      <alignment wrapText="1"/>
    </xf>
    <xf numFmtId="0" fontId="19" fillId="0" borderId="0" xfId="0" applyFont="1" applyAlignment="1">
      <alignment horizontal="center" vertical="center"/>
    </xf>
    <xf numFmtId="0" fontId="0" fillId="5" borderId="0" xfId="0" applyFill="1"/>
    <xf numFmtId="0" fontId="4" fillId="0" borderId="17" xfId="0" applyFont="1" applyBorder="1" applyAlignment="1">
      <alignment horizontal="center" vertical="center"/>
    </xf>
    <xf numFmtId="0" fontId="4" fillId="0" borderId="46" xfId="0" applyFont="1" applyBorder="1" applyAlignment="1">
      <alignment horizontal="center" vertical="center" wrapText="1"/>
    </xf>
    <xf numFmtId="9" fontId="11" fillId="3" borderId="46" xfId="2" applyFont="1" applyFill="1" applyBorder="1"/>
    <xf numFmtId="9" fontId="11" fillId="0" borderId="46" xfId="2" applyFont="1" applyBorder="1"/>
    <xf numFmtId="9" fontId="11" fillId="4" borderId="46" xfId="2" applyFont="1" applyFill="1" applyBorder="1"/>
    <xf numFmtId="0" fontId="4" fillId="0" borderId="54"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2" fillId="2" borderId="14" xfId="3" applyNumberFormat="1" applyFont="1" applyFill="1" applyBorder="1" applyAlignment="1">
      <alignment horizontal="center" vertical="center"/>
    </xf>
    <xf numFmtId="164" fontId="14" fillId="0" borderId="19" xfId="1" applyNumberFormat="1" applyFont="1" applyBorder="1" applyAlignment="1">
      <alignment horizontal="center" vertical="center"/>
    </xf>
    <xf numFmtId="164" fontId="14" fillId="0" borderId="12" xfId="1" applyNumberFormat="1" applyFont="1" applyBorder="1" applyAlignment="1">
      <alignment horizontal="center" vertical="center"/>
    </xf>
    <xf numFmtId="164" fontId="11" fillId="0" borderId="16" xfId="1" applyNumberFormat="1" applyFont="1" applyBorder="1" applyAlignment="1">
      <alignment horizontal="center" vertical="center" wrapText="1"/>
    </xf>
    <xf numFmtId="164" fontId="14" fillId="0" borderId="20" xfId="1" applyNumberFormat="1" applyFont="1" applyBorder="1" applyAlignment="1">
      <alignment horizontal="center" vertical="center"/>
    </xf>
    <xf numFmtId="164" fontId="14" fillId="0" borderId="11" xfId="1" applyNumberFormat="1" applyFont="1" applyBorder="1" applyAlignment="1">
      <alignment horizontal="center" vertical="center"/>
    </xf>
    <xf numFmtId="164" fontId="11" fillId="0" borderId="17" xfId="1" applyNumberFormat="1" applyFont="1" applyBorder="1" applyAlignment="1">
      <alignment horizontal="center" vertical="center" wrapText="1"/>
    </xf>
    <xf numFmtId="164" fontId="14" fillId="0" borderId="21" xfId="1" applyNumberFormat="1" applyFont="1" applyBorder="1" applyAlignment="1">
      <alignment horizontal="center" vertical="center"/>
    </xf>
    <xf numFmtId="164" fontId="14" fillId="0" borderId="15" xfId="1" applyNumberFormat="1" applyFont="1" applyBorder="1" applyAlignment="1">
      <alignment horizontal="center" vertical="center"/>
    </xf>
    <xf numFmtId="164" fontId="11" fillId="0" borderId="18" xfId="1" applyNumberFormat="1" applyFont="1" applyBorder="1" applyAlignment="1">
      <alignment horizontal="center" vertical="center" wrapText="1"/>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9" xfId="1" applyNumberFormat="1" applyFont="1" applyFill="1" applyBorder="1"/>
    <xf numFmtId="164" fontId="0" fillId="0" borderId="11" xfId="1" applyNumberFormat="1" applyFont="1" applyBorder="1"/>
    <xf numFmtId="164" fontId="11" fillId="0" borderId="39" xfId="1" applyNumberFormat="1" applyFont="1" applyBorder="1"/>
    <xf numFmtId="164" fontId="0" fillId="4" borderId="11" xfId="1" applyNumberFormat="1" applyFont="1" applyFill="1" applyBorder="1"/>
    <xf numFmtId="164" fontId="11" fillId="4" borderId="39"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64" fontId="0" fillId="0" borderId="30" xfId="0" applyNumberFormat="1" applyBorder="1"/>
    <xf numFmtId="164" fontId="13" fillId="2" borderId="5" xfId="3" applyNumberFormat="1" applyFont="1" applyFill="1" applyBorder="1" applyAlignment="1">
      <alignment horizontal="center" vertical="center"/>
    </xf>
    <xf numFmtId="164" fontId="12" fillId="2" borderId="8" xfId="3" applyNumberFormat="1" applyFont="1" applyFill="1" applyBorder="1" applyAlignment="1">
      <alignment horizontal="center" vertical="center"/>
    </xf>
    <xf numFmtId="164" fontId="14" fillId="0" borderId="16" xfId="1" applyNumberFormat="1" applyFont="1" applyBorder="1" applyAlignment="1">
      <alignment horizontal="center" vertical="center"/>
    </xf>
    <xf numFmtId="164" fontId="11" fillId="0" borderId="48" xfId="1" applyNumberFormat="1" applyFont="1" applyBorder="1" applyAlignment="1">
      <alignment horizontal="center" vertical="center" wrapText="1"/>
    </xf>
    <xf numFmtId="164" fontId="14" fillId="0" borderId="17" xfId="1" applyNumberFormat="1" applyFont="1" applyBorder="1" applyAlignment="1">
      <alignment horizontal="center" vertical="center"/>
    </xf>
    <xf numFmtId="164" fontId="11" fillId="0" borderId="49" xfId="1" applyNumberFormat="1" applyFont="1" applyBorder="1" applyAlignment="1">
      <alignment horizontal="center" vertical="center" wrapText="1"/>
    </xf>
    <xf numFmtId="164" fontId="14" fillId="0" borderId="18" xfId="1" applyNumberFormat="1" applyFont="1" applyBorder="1" applyAlignment="1">
      <alignment horizontal="center" vertical="center"/>
    </xf>
    <xf numFmtId="164" fontId="11" fillId="0" borderId="50" xfId="1" applyNumberFormat="1" applyFont="1" applyBorder="1" applyAlignment="1">
      <alignment horizontal="center" vertical="center" wrapText="1"/>
    </xf>
    <xf numFmtId="164" fontId="15" fillId="2" borderId="5" xfId="0" applyNumberFormat="1" applyFont="1" applyFill="1" applyBorder="1" applyAlignment="1">
      <alignment horizontal="center" vertical="center"/>
    </xf>
    <xf numFmtId="164" fontId="11" fillId="3" borderId="54" xfId="1" applyNumberFormat="1" applyFont="1" applyFill="1" applyBorder="1"/>
    <xf numFmtId="164" fontId="0" fillId="0" borderId="17" xfId="1" applyNumberFormat="1" applyFont="1" applyBorder="1"/>
    <xf numFmtId="164" fontId="0" fillId="4" borderId="17" xfId="1" applyNumberFormat="1" applyFont="1" applyFill="1" applyBorder="1"/>
    <xf numFmtId="0" fontId="0" fillId="0" borderId="58" xfId="0" applyBorder="1" applyAlignment="1">
      <alignment wrapText="1"/>
    </xf>
    <xf numFmtId="164" fontId="0" fillId="0" borderId="59" xfId="1" applyNumberFormat="1" applyFont="1" applyBorder="1"/>
    <xf numFmtId="164" fontId="0" fillId="0" borderId="60" xfId="1" applyNumberFormat="1" applyFont="1" applyBorder="1"/>
    <xf numFmtId="0" fontId="0" fillId="0" borderId="62" xfId="0" applyBorder="1" applyAlignment="1">
      <alignment wrapText="1"/>
    </xf>
    <xf numFmtId="164" fontId="0" fillId="0" borderId="63" xfId="1" applyNumberFormat="1" applyFont="1" applyBorder="1"/>
    <xf numFmtId="9" fontId="0" fillId="0" borderId="0" xfId="2" applyFont="1" applyAlignment="1">
      <alignment horizontal="center"/>
    </xf>
    <xf numFmtId="164" fontId="11" fillId="0" borderId="59" xfId="1" applyNumberFormat="1" applyFont="1" applyBorder="1"/>
    <xf numFmtId="164" fontId="11" fillId="0" borderId="63" xfId="1" applyNumberFormat="1" applyFont="1" applyBorder="1"/>
    <xf numFmtId="10" fontId="11" fillId="3" borderId="30" xfId="2" applyNumberFormat="1" applyFont="1" applyFill="1" applyBorder="1"/>
    <xf numFmtId="10" fontId="11" fillId="0" borderId="30" xfId="2" applyNumberFormat="1" applyFont="1" applyBorder="1"/>
    <xf numFmtId="10" fontId="11" fillId="4" borderId="30" xfId="2" applyNumberFormat="1" applyFont="1" applyFill="1" applyBorder="1"/>
    <xf numFmtId="0" fontId="0" fillId="0" borderId="69" xfId="0" applyBorder="1" applyAlignment="1">
      <alignment wrapText="1"/>
    </xf>
    <xf numFmtId="164" fontId="0" fillId="0" borderId="12" xfId="1" applyNumberFormat="1" applyFont="1" applyBorder="1"/>
    <xf numFmtId="164" fontId="0" fillId="0" borderId="16" xfId="1" applyNumberFormat="1" applyFont="1" applyBorder="1"/>
    <xf numFmtId="0" fontId="2" fillId="7" borderId="70" xfId="0" applyFont="1" applyFill="1" applyBorder="1" applyAlignment="1">
      <alignment horizontal="left"/>
    </xf>
    <xf numFmtId="164" fontId="2" fillId="7" borderId="15" xfId="1" applyNumberFormat="1" applyFont="1" applyFill="1" applyBorder="1"/>
    <xf numFmtId="164" fontId="2" fillId="7" borderId="18" xfId="1" applyNumberFormat="1" applyFont="1" applyFill="1" applyBorder="1"/>
    <xf numFmtId="164" fontId="11" fillId="7" borderId="71" xfId="1" applyNumberFormat="1" applyFont="1" applyFill="1" applyBorder="1"/>
    <xf numFmtId="9" fontId="11" fillId="7" borderId="46" xfId="2" applyFont="1" applyFill="1" applyBorder="1"/>
    <xf numFmtId="0" fontId="2" fillId="7" borderId="66" xfId="0" applyFont="1" applyFill="1" applyBorder="1" applyAlignment="1">
      <alignment horizontal="left" wrapText="1"/>
    </xf>
    <xf numFmtId="164" fontId="11" fillId="3" borderId="54" xfId="1" applyNumberFormat="1" applyFont="1" applyFill="1" applyBorder="1" applyAlignment="1">
      <alignment vertical="center"/>
    </xf>
    <xf numFmtId="164" fontId="11" fillId="0" borderId="61" xfId="1" applyNumberFormat="1" applyFont="1" applyBorder="1" applyAlignment="1">
      <alignment vertical="center"/>
    </xf>
    <xf numFmtId="164" fontId="11" fillId="4" borderId="54" xfId="1" applyNumberFormat="1" applyFont="1" applyFill="1" applyBorder="1" applyAlignment="1">
      <alignment vertical="center"/>
    </xf>
    <xf numFmtId="164" fontId="11" fillId="0" borderId="54" xfId="1" applyNumberFormat="1" applyFont="1" applyBorder="1" applyAlignment="1">
      <alignment vertical="center"/>
    </xf>
    <xf numFmtId="0" fontId="0" fillId="0" borderId="73" xfId="0" applyBorder="1" applyAlignment="1">
      <alignment wrapText="1"/>
    </xf>
    <xf numFmtId="164" fontId="11" fillId="0" borderId="72"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6" xfId="0" applyNumberFormat="1" applyFont="1" applyFill="1" applyBorder="1" applyAlignment="1">
      <alignment wrapText="1"/>
    </xf>
    <xf numFmtId="0" fontId="23" fillId="0" borderId="0" xfId="0" applyFont="1"/>
    <xf numFmtId="0" fontId="23" fillId="0" borderId="0" xfId="0" applyFont="1" applyAlignment="1">
      <alignment horizontal="left" vertical="center"/>
    </xf>
    <xf numFmtId="10" fontId="11" fillId="0" borderId="68" xfId="2" applyNumberFormat="1" applyFont="1" applyBorder="1" applyAlignment="1">
      <alignment horizontal="center" vertical="center"/>
    </xf>
    <xf numFmtId="164" fontId="16" fillId="3" borderId="13" xfId="0" applyNumberFormat="1" applyFont="1" applyFill="1" applyBorder="1" applyAlignment="1">
      <alignment horizontal="center" vertical="center"/>
    </xf>
    <xf numFmtId="164" fontId="16" fillId="3" borderId="5"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74" xfId="0" applyBorder="1" applyAlignment="1">
      <alignment wrapText="1"/>
    </xf>
    <xf numFmtId="164" fontId="0" fillId="0" borderId="75" xfId="1" applyNumberFormat="1" applyFont="1" applyBorder="1"/>
    <xf numFmtId="164" fontId="11" fillId="0" borderId="22" xfId="1" applyNumberFormat="1" applyFont="1" applyBorder="1" applyAlignment="1">
      <alignment vertical="center"/>
    </xf>
    <xf numFmtId="164" fontId="0" fillId="0" borderId="78" xfId="1" applyNumberFormat="1" applyFont="1" applyBorder="1"/>
    <xf numFmtId="164" fontId="0" fillId="0" borderId="77" xfId="1" applyNumberFormat="1" applyFont="1" applyBorder="1"/>
    <xf numFmtId="164" fontId="11" fillId="0" borderId="80" xfId="1" applyNumberFormat="1" applyFont="1" applyBorder="1" applyAlignment="1">
      <alignment vertical="center"/>
    </xf>
    <xf numFmtId="0" fontId="0" fillId="0" borderId="81" xfId="0" applyBorder="1" applyAlignment="1">
      <alignment wrapText="1"/>
    </xf>
    <xf numFmtId="164" fontId="11" fillId="0" borderId="82" xfId="1" applyNumberFormat="1" applyFont="1" applyBorder="1" applyAlignment="1">
      <alignment vertical="center"/>
    </xf>
    <xf numFmtId="0" fontId="0" fillId="0" borderId="22" xfId="0" applyBorder="1"/>
    <xf numFmtId="0" fontId="0" fillId="0" borderId="55" xfId="0" applyBorder="1"/>
    <xf numFmtId="0" fontId="0" fillId="0" borderId="5" xfId="0" applyBorder="1"/>
    <xf numFmtId="0" fontId="4" fillId="0" borderId="13" xfId="0" applyFont="1" applyBorder="1" applyAlignment="1">
      <alignment horizontal="center" vertical="center"/>
    </xf>
    <xf numFmtId="0" fontId="4" fillId="0" borderId="83" xfId="0" applyFont="1" applyBorder="1" applyAlignment="1">
      <alignment horizontal="center" vertical="center"/>
    </xf>
    <xf numFmtId="44" fontId="0" fillId="0" borderId="84" xfId="1" applyFont="1" applyBorder="1"/>
    <xf numFmtId="44" fontId="0" fillId="0" borderId="85" xfId="1" applyFont="1" applyBorder="1"/>
    <xf numFmtId="44" fontId="0" fillId="0" borderId="86" xfId="1" applyFont="1" applyBorder="1"/>
    <xf numFmtId="44" fontId="0" fillId="0" borderId="78" xfId="1" applyFont="1" applyBorder="1"/>
    <xf numFmtId="44" fontId="0" fillId="0" borderId="87" xfId="1" applyFont="1" applyBorder="1"/>
    <xf numFmtId="44" fontId="0" fillId="0" borderId="88" xfId="1" applyFont="1" applyBorder="1"/>
    <xf numFmtId="44" fontId="0" fillId="0" borderId="13" xfId="1" applyFont="1" applyBorder="1"/>
    <xf numFmtId="44" fontId="0" fillId="0" borderId="83" xfId="1" applyFont="1" applyBorder="1"/>
    <xf numFmtId="44" fontId="2" fillId="0" borderId="13" xfId="1" applyFont="1" applyBorder="1"/>
    <xf numFmtId="44" fontId="2" fillId="0" borderId="83" xfId="1" applyFont="1" applyBorder="1"/>
    <xf numFmtId="44" fontId="0" fillId="0" borderId="89" xfId="1" applyFont="1" applyBorder="1"/>
    <xf numFmtId="44" fontId="0" fillId="0" borderId="90" xfId="1" applyFont="1" applyBorder="1"/>
    <xf numFmtId="44" fontId="0" fillId="0" borderId="91" xfId="1" applyFont="1" applyBorder="1"/>
    <xf numFmtId="44" fontId="2" fillId="0" borderId="92" xfId="1" applyFont="1" applyBorder="1"/>
    <xf numFmtId="44" fontId="2" fillId="0" borderId="82" xfId="1" applyFont="1" applyBorder="1"/>
    <xf numFmtId="44" fontId="2" fillId="0" borderId="93" xfId="1" applyFont="1" applyBorder="1"/>
    <xf numFmtId="0" fontId="4" fillId="0" borderId="94" xfId="0" applyFont="1" applyBorder="1" applyAlignment="1">
      <alignment horizontal="center" vertical="center"/>
    </xf>
    <xf numFmtId="0" fontId="4" fillId="0" borderId="5" xfId="0" applyFont="1" applyBorder="1" applyAlignment="1">
      <alignment horizontal="center" vertical="center" wrapText="1"/>
    </xf>
    <xf numFmtId="44" fontId="2" fillId="0" borderId="94" xfId="1" applyFont="1" applyBorder="1"/>
    <xf numFmtId="44" fontId="2" fillId="0" borderId="5" xfId="1" applyFont="1" applyBorder="1"/>
    <xf numFmtId="44" fontId="0" fillId="0" borderId="94" xfId="1" applyFont="1" applyBorder="1"/>
    <xf numFmtId="44" fontId="0" fillId="0" borderId="5" xfId="1" applyFont="1" applyBorder="1"/>
    <xf numFmtId="164" fontId="16" fillId="8" borderId="13" xfId="0" applyNumberFormat="1" applyFont="1" applyFill="1" applyBorder="1" applyAlignment="1">
      <alignment horizontal="center" vertical="center"/>
    </xf>
    <xf numFmtId="164" fontId="16" fillId="8" borderId="14" xfId="0" applyNumberFormat="1" applyFont="1" applyFill="1" applyBorder="1" applyAlignment="1">
      <alignment horizontal="right" vertical="center" wrapText="1"/>
    </xf>
    <xf numFmtId="10" fontId="18" fillId="8"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8"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55" xfId="0" applyFont="1" applyBorder="1" applyAlignment="1">
      <alignment horizontal="center" vertical="center" wrapText="1"/>
    </xf>
    <xf numFmtId="0" fontId="0" fillId="0" borderId="9" xfId="0" applyBorder="1"/>
    <xf numFmtId="0" fontId="0" fillId="0" borderId="3" xfId="0" applyBorder="1"/>
    <xf numFmtId="0" fontId="28" fillId="0" borderId="13" xfId="0" applyFont="1" applyBorder="1" applyAlignment="1">
      <alignment horizontal="center" vertical="center"/>
    </xf>
    <xf numFmtId="0" fontId="3" fillId="0" borderId="35" xfId="0" applyFont="1" applyBorder="1" applyAlignment="1">
      <alignment horizontal="right"/>
    </xf>
    <xf numFmtId="0" fontId="0" fillId="0" borderId="35" xfId="0" applyBorder="1" applyAlignment="1">
      <alignment horizontal="right"/>
    </xf>
    <xf numFmtId="0" fontId="0" fillId="0" borderId="34" xfId="0" applyBorder="1" applyAlignment="1">
      <alignment horizontal="right"/>
    </xf>
    <xf numFmtId="164" fontId="16" fillId="9" borderId="14" xfId="0" applyNumberFormat="1" applyFont="1" applyFill="1" applyBorder="1" applyAlignment="1">
      <alignment horizontal="right" vertical="center" wrapText="1"/>
    </xf>
    <xf numFmtId="10" fontId="18" fillId="9" borderId="5" xfId="2" applyNumberFormat="1" applyFont="1" applyFill="1" applyBorder="1" applyAlignment="1">
      <alignment horizontal="center" vertical="center"/>
    </xf>
    <xf numFmtId="164" fontId="16" fillId="5" borderId="14" xfId="0" applyNumberFormat="1" applyFont="1" applyFill="1" applyBorder="1" applyAlignment="1">
      <alignment horizontal="right" vertical="center" wrapText="1"/>
    </xf>
    <xf numFmtId="10" fontId="18" fillId="5" borderId="5" xfId="2" applyNumberFormat="1" applyFont="1" applyFill="1" applyBorder="1" applyAlignment="1">
      <alignment horizontal="center" vertical="center"/>
    </xf>
    <xf numFmtId="0" fontId="4" fillId="0" borderId="0" xfId="0" applyFont="1" applyAlignment="1">
      <alignment horizontal="center" vertical="center" wrapText="1"/>
    </xf>
    <xf numFmtId="44" fontId="2" fillId="0" borderId="0" xfId="1" applyFont="1" applyBorder="1"/>
    <xf numFmtId="0" fontId="28" fillId="0" borderId="97"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26" fillId="0" borderId="0" xfId="0" applyFont="1" applyAlignment="1">
      <alignment horizontal="center" vertical="center"/>
    </xf>
    <xf numFmtId="10" fontId="1" fillId="0" borderId="92" xfId="1" applyNumberFormat="1" applyFont="1" applyBorder="1"/>
    <xf numFmtId="10" fontId="1" fillId="0" borderId="82" xfId="1" applyNumberFormat="1" applyFont="1" applyBorder="1"/>
    <xf numFmtId="10" fontId="1" fillId="0" borderId="5" xfId="1" applyNumberFormat="1" applyFont="1" applyBorder="1"/>
    <xf numFmtId="164" fontId="11" fillId="9" borderId="32" xfId="1" applyNumberFormat="1" applyFont="1" applyFill="1" applyBorder="1"/>
    <xf numFmtId="164" fontId="11" fillId="9" borderId="51" xfId="1" applyNumberFormat="1" applyFont="1" applyFill="1" applyBorder="1"/>
    <xf numFmtId="164" fontId="11" fillId="9" borderId="52" xfId="1" applyNumberFormat="1" applyFont="1" applyFill="1" applyBorder="1" applyAlignment="1">
      <alignment vertical="center"/>
    </xf>
    <xf numFmtId="9" fontId="11" fillId="9" borderId="53" xfId="2" applyFont="1" applyFill="1" applyBorder="1"/>
    <xf numFmtId="164" fontId="11" fillId="9" borderId="25" xfId="0" applyNumberFormat="1" applyFont="1" applyFill="1" applyBorder="1" applyAlignment="1">
      <alignment vertical="center"/>
    </xf>
    <xf numFmtId="164" fontId="11" fillId="9" borderId="33" xfId="0" applyNumberFormat="1" applyFont="1" applyFill="1" applyBorder="1" applyAlignment="1">
      <alignment vertical="center"/>
    </xf>
    <xf numFmtId="164" fontId="11" fillId="9" borderId="40" xfId="1" applyNumberFormat="1" applyFont="1" applyFill="1" applyBorder="1"/>
    <xf numFmtId="10" fontId="11" fillId="9" borderId="33" xfId="2" applyNumberFormat="1" applyFont="1" applyFill="1" applyBorder="1"/>
    <xf numFmtId="0" fontId="9" fillId="5" borderId="0" xfId="0" applyFont="1" applyFill="1" applyAlignment="1">
      <alignment horizontal="right" vertical="center"/>
    </xf>
    <xf numFmtId="0" fontId="2" fillId="0" borderId="6" xfId="0" applyFont="1" applyBorder="1" applyAlignment="1">
      <alignment horizontal="right"/>
    </xf>
    <xf numFmtId="0" fontId="2" fillId="0" borderId="8" xfId="0" applyFont="1" applyBorder="1" applyAlignment="1">
      <alignment horizontal="right"/>
    </xf>
    <xf numFmtId="0" fontId="9" fillId="5"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2" fillId="3" borderId="29" xfId="0" applyFont="1" applyFill="1" applyBorder="1" applyAlignment="1">
      <alignment horizontal="left" wrapText="1"/>
    </xf>
    <xf numFmtId="0" fontId="2" fillId="3" borderId="11" xfId="0" applyFont="1" applyFill="1" applyBorder="1" applyAlignment="1">
      <alignment horizontal="left"/>
    </xf>
    <xf numFmtId="0" fontId="2" fillId="0" borderId="6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3" xfId="0" applyFont="1" applyBorder="1" applyAlignment="1">
      <alignment horizontal="center"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16" fillId="9" borderId="31" xfId="0" applyFont="1" applyFill="1" applyBorder="1" applyAlignment="1">
      <alignment horizontal="right" wrapText="1"/>
    </xf>
    <xf numFmtId="0" fontId="16" fillId="9" borderId="32" xfId="0" applyFont="1" applyFill="1" applyBorder="1" applyAlignment="1">
      <alignment horizontal="right" wrapText="1"/>
    </xf>
    <xf numFmtId="0" fontId="2" fillId="3" borderId="29" xfId="0" applyFont="1" applyFill="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22" fillId="6" borderId="0" xfId="0" applyFont="1" applyFill="1" applyAlignment="1">
      <alignment horizontal="right" wrapText="1"/>
    </xf>
    <xf numFmtId="0" fontId="11" fillId="9" borderId="40" xfId="0" applyFont="1" applyFill="1" applyBorder="1" applyAlignment="1">
      <alignment horizontal="right" vertical="center" wrapText="1"/>
    </xf>
    <xf numFmtId="0" fontId="11" fillId="9" borderId="100" xfId="0" applyFont="1" applyFill="1" applyBorder="1" applyAlignment="1">
      <alignment horizontal="right" vertical="center" wrapText="1"/>
    </xf>
    <xf numFmtId="0" fontId="24" fillId="3" borderId="34" xfId="0" applyFont="1" applyFill="1" applyBorder="1" applyAlignment="1">
      <alignment horizontal="left" wrapText="1"/>
    </xf>
    <xf numFmtId="0" fontId="24" fillId="3" borderId="36" xfId="0" applyFont="1" applyFill="1" applyBorder="1" applyAlignment="1">
      <alignment horizontal="left" wrapText="1"/>
    </xf>
    <xf numFmtId="0" fontId="2" fillId="3" borderId="43" xfId="0" applyFont="1" applyFill="1" applyBorder="1" applyAlignment="1">
      <alignment horizontal="left" wrapText="1"/>
    </xf>
    <xf numFmtId="0" fontId="2" fillId="3" borderId="41" xfId="0" applyFont="1" applyFill="1" applyBorder="1" applyAlignment="1">
      <alignment horizontal="left" wrapText="1"/>
    </xf>
    <xf numFmtId="0" fontId="2" fillId="3" borderId="44" xfId="0" applyFont="1" applyFill="1" applyBorder="1" applyAlignment="1">
      <alignment horizontal="left" wrapText="1"/>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9" fontId="11" fillId="0" borderId="64" xfId="2" applyFont="1" applyBorder="1" applyAlignment="1">
      <alignment horizontal="center" vertical="center"/>
    </xf>
    <xf numFmtId="9" fontId="11" fillId="0" borderId="79" xfId="2" applyFont="1" applyBorder="1" applyAlignment="1">
      <alignment horizontal="center" vertical="center"/>
    </xf>
    <xf numFmtId="9" fontId="11" fillId="0" borderId="65" xfId="2" applyFont="1" applyBorder="1" applyAlignment="1">
      <alignment horizontal="center" vertic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29" fillId="5" borderId="4" xfId="0" applyFont="1" applyFill="1" applyBorder="1" applyAlignment="1">
      <alignment horizontal="center"/>
    </xf>
    <xf numFmtId="0" fontId="0" fillId="5" borderId="4" xfId="0" applyFill="1" applyBorder="1" applyAlignment="1">
      <alignment horizontal="center"/>
    </xf>
    <xf numFmtId="0" fontId="4" fillId="6" borderId="42" xfId="0" applyFont="1" applyFill="1" applyBorder="1" applyAlignment="1">
      <alignment horizontal="left" vertical="center"/>
    </xf>
    <xf numFmtId="0" fontId="4" fillId="6" borderId="37" xfId="0" applyFont="1" applyFill="1" applyBorder="1" applyAlignment="1">
      <alignment horizontal="left" vertical="center"/>
    </xf>
    <xf numFmtId="0" fontId="4" fillId="6" borderId="3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6" fillId="2" borderId="7" xfId="0" applyFont="1" applyFill="1" applyBorder="1" applyAlignment="1">
      <alignment horizontal="left" vertical="center"/>
    </xf>
    <xf numFmtId="0" fontId="17" fillId="5" borderId="6" xfId="0" applyFont="1" applyFill="1" applyBorder="1" applyAlignment="1">
      <alignment horizontal="right" vertical="center"/>
    </xf>
    <xf numFmtId="0" fontId="17" fillId="5" borderId="7" xfId="0" applyFont="1" applyFill="1" applyBorder="1" applyAlignment="1">
      <alignment horizontal="right" vertical="center"/>
    </xf>
    <xf numFmtId="0" fontId="17" fillId="5" borderId="96" xfId="0" applyFont="1" applyFill="1" applyBorder="1" applyAlignment="1">
      <alignment horizontal="right" vertical="center"/>
    </xf>
    <xf numFmtId="0" fontId="17" fillId="9" borderId="6" xfId="0" applyFont="1" applyFill="1" applyBorder="1" applyAlignment="1">
      <alignment horizontal="right" vertical="center"/>
    </xf>
    <xf numFmtId="0" fontId="17" fillId="9" borderId="7" xfId="0" applyFont="1" applyFill="1" applyBorder="1" applyAlignment="1">
      <alignment horizontal="right" vertical="center"/>
    </xf>
    <xf numFmtId="0" fontId="17" fillId="9" borderId="96" xfId="0" applyFont="1" applyFill="1" applyBorder="1" applyAlignment="1">
      <alignment horizontal="right" vertical="center"/>
    </xf>
    <xf numFmtId="0" fontId="29" fillId="5" borderId="0" xfId="0" applyFont="1" applyFill="1" applyAlignment="1">
      <alignment horizontal="left" wrapText="1"/>
    </xf>
    <xf numFmtId="0" fontId="29" fillId="5" borderId="24" xfId="0" applyFont="1" applyFill="1" applyBorder="1" applyAlignment="1">
      <alignment horizontal="left" wrapText="1"/>
    </xf>
    <xf numFmtId="0" fontId="23" fillId="0" borderId="0" xfId="0" applyFont="1" applyAlignment="1">
      <alignment horizontal="left"/>
    </xf>
    <xf numFmtId="0" fontId="23" fillId="0" borderId="0" xfId="0" applyFont="1" applyAlignment="1">
      <alignment horizontal="left" vertical="center" wrapText="1"/>
    </xf>
    <xf numFmtId="0" fontId="23" fillId="0" borderId="0" xfId="0" applyFont="1" applyAlignment="1">
      <alignment horizontal="left" wrapText="1"/>
    </xf>
    <xf numFmtId="0" fontId="11" fillId="9" borderId="23" xfId="0" applyFont="1" applyFill="1" applyBorder="1" applyAlignment="1">
      <alignment horizontal="right" vertical="center" wrapText="1"/>
    </xf>
    <xf numFmtId="0" fontId="11" fillId="9" borderId="24" xfId="0" applyFont="1" applyFill="1" applyBorder="1" applyAlignment="1">
      <alignment horizontal="right" vertical="center" wrapText="1"/>
    </xf>
    <xf numFmtId="10" fontId="11" fillId="0" borderId="67" xfId="2" applyNumberFormat="1" applyFont="1" applyBorder="1" applyAlignment="1">
      <alignment horizontal="center" vertical="center"/>
    </xf>
    <xf numFmtId="10" fontId="11" fillId="0" borderId="68" xfId="2" applyNumberFormat="1" applyFont="1" applyBorder="1" applyAlignment="1">
      <alignment horizontal="center" vertical="center"/>
    </xf>
    <xf numFmtId="0" fontId="23" fillId="0" borderId="27" xfId="0" applyFont="1" applyBorder="1" applyAlignment="1">
      <alignment horizontal="left" wrapText="1"/>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7"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17" fillId="8" borderId="6" xfId="0" applyFont="1" applyFill="1" applyBorder="1" applyAlignment="1">
      <alignment horizontal="right" vertical="center"/>
    </xf>
    <xf numFmtId="0" fontId="17" fillId="8" borderId="8" xfId="0" applyFont="1" applyFill="1" applyBorder="1" applyAlignment="1">
      <alignment horizontal="right" vertical="center"/>
    </xf>
    <xf numFmtId="0" fontId="26" fillId="5" borderId="6" xfId="0" applyFont="1" applyFill="1" applyBorder="1" applyAlignment="1">
      <alignment horizontal="center" vertical="center" wrapText="1"/>
    </xf>
    <xf numFmtId="10" fontId="11" fillId="0" borderId="95" xfId="2" applyNumberFormat="1" applyFont="1" applyBorder="1" applyAlignment="1">
      <alignment horizontal="center" vertical="center"/>
    </xf>
  </cellXfs>
  <cellStyles count="4">
    <cellStyle name="Lien hypertexte" xfId="3" builtinId="8"/>
    <cellStyle name="Monétaire" xfId="1" builtinId="4"/>
    <cellStyle name="Normal" xfId="0" builtinId="0"/>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11430</xdr:colOff>
      <xdr:row>38</xdr:row>
      <xdr:rowOff>26670</xdr:rowOff>
    </xdr:from>
    <xdr:to>
      <xdr:col>2</xdr:col>
      <xdr:colOff>1729740</xdr:colOff>
      <xdr:row>39</xdr:row>
      <xdr:rowOff>321850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8843010"/>
          <a:ext cx="2124075" cy="68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14300"/>
          <a:ext cx="2124075" cy="700945"/>
        </a:xfrm>
        <a:prstGeom prst="rect">
          <a:avLst/>
        </a:prstGeom>
      </xdr:spPr>
    </xdr:pic>
    <xdr:clientData/>
  </xdr:twoCellAnchor>
  <xdr:twoCellAnchor editAs="oneCell">
    <xdr:from>
      <xdr:col>0</xdr:col>
      <xdr:colOff>752475</xdr:colOff>
      <xdr:row>43</xdr:row>
      <xdr:rowOff>171450</xdr:rowOff>
    </xdr:from>
    <xdr:to>
      <xdr:col>2</xdr:col>
      <xdr:colOff>1716405</xdr:colOff>
      <xdr:row>44</xdr:row>
      <xdr:rowOff>651415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1"/>
  <sheetViews>
    <sheetView topLeftCell="A30" workbookViewId="0">
      <selection activeCell="J32" sqref="J32"/>
    </sheetView>
  </sheetViews>
  <sheetFormatPr baseColWidth="10" defaultRowHeight="14.4" x14ac:dyDescent="0.3"/>
  <cols>
    <col min="1" max="1" width="4.5546875" customWidth="1"/>
    <col min="2" max="2" width="6" customWidth="1"/>
    <col min="3" max="3" width="53.33203125" customWidth="1"/>
    <col min="4" max="7" width="20.109375" customWidth="1"/>
    <col min="8" max="8" width="11.109375" customWidth="1"/>
    <col min="9" max="9" width="12.5546875" customWidth="1"/>
    <col min="10" max="10" width="11.5546875" customWidth="1"/>
    <col min="11" max="11" width="21.5546875" customWidth="1"/>
    <col min="12" max="12" width="16.6640625" customWidth="1"/>
    <col min="13" max="13" width="14.88671875" customWidth="1"/>
    <col min="14" max="14" width="16.33203125" customWidth="1"/>
    <col min="15" max="15" width="15.88671875" customWidth="1"/>
  </cols>
  <sheetData>
    <row r="2" spans="2:8" ht="30" customHeight="1" x14ac:dyDescent="0.3">
      <c r="B2" s="174" t="s">
        <v>108</v>
      </c>
      <c r="C2" s="174"/>
      <c r="D2" s="174"/>
      <c r="E2" s="174"/>
      <c r="F2" s="174"/>
      <c r="G2" s="174"/>
      <c r="H2" s="174"/>
    </row>
    <row r="3" spans="2:8" ht="15" thickBot="1" x14ac:dyDescent="0.35">
      <c r="B3" s="21"/>
      <c r="C3" s="21"/>
      <c r="D3" s="218" t="s">
        <v>101</v>
      </c>
      <c r="E3" s="219"/>
      <c r="F3" s="219"/>
      <c r="G3" s="219"/>
      <c r="H3" s="219"/>
    </row>
    <row r="4" spans="2:8" ht="16.2" thickBot="1" x14ac:dyDescent="0.35">
      <c r="B4" s="177"/>
      <c r="C4" s="178"/>
      <c r="D4" s="1" t="s">
        <v>0</v>
      </c>
      <c r="E4" s="2" t="s">
        <v>1</v>
      </c>
      <c r="F4" s="2" t="s">
        <v>2</v>
      </c>
      <c r="G4" s="184" t="s">
        <v>3</v>
      </c>
      <c r="H4" s="184" t="s">
        <v>27</v>
      </c>
    </row>
    <row r="5" spans="2:8" ht="15" thickBot="1" x14ac:dyDescent="0.35">
      <c r="B5" s="179"/>
      <c r="C5" s="180"/>
      <c r="D5" s="181" t="s">
        <v>4</v>
      </c>
      <c r="E5" s="182"/>
      <c r="F5" s="183"/>
      <c r="G5" s="185"/>
      <c r="H5" s="185"/>
    </row>
    <row r="6" spans="2:8" ht="16.2" thickBot="1" x14ac:dyDescent="0.35">
      <c r="B6" s="223" t="s">
        <v>35</v>
      </c>
      <c r="C6" s="224"/>
      <c r="D6" s="28">
        <f>D7+D8+D9</f>
        <v>0</v>
      </c>
      <c r="E6" s="28">
        <f>E7+E8+E9</f>
        <v>0</v>
      </c>
      <c r="F6" s="49">
        <f>F7+F8+F9</f>
        <v>0</v>
      </c>
      <c r="G6" s="50">
        <f>D6+E6+F6</f>
        <v>0</v>
      </c>
      <c r="H6" s="9" t="e">
        <f>G6/$G$29</f>
        <v>#DIV/0!</v>
      </c>
    </row>
    <row r="7" spans="2:8" ht="15.6" x14ac:dyDescent="0.3">
      <c r="B7" s="3"/>
      <c r="C7" s="5" t="s">
        <v>5</v>
      </c>
      <c r="D7" s="30"/>
      <c r="E7" s="31"/>
      <c r="F7" s="51"/>
      <c r="G7" s="52">
        <f>D7+E7+F7</f>
        <v>0</v>
      </c>
      <c r="H7" s="8"/>
    </row>
    <row r="8" spans="2:8" ht="15.6" x14ac:dyDescent="0.3">
      <c r="B8" s="3"/>
      <c r="C8" s="5" t="s">
        <v>6</v>
      </c>
      <c r="D8" s="33"/>
      <c r="E8" s="34"/>
      <c r="F8" s="53"/>
      <c r="G8" s="54">
        <f t="shared" ref="G8:G28" si="0">D8+E8+F8</f>
        <v>0</v>
      </c>
      <c r="H8" s="8"/>
    </row>
    <row r="9" spans="2:8" ht="16.2" thickBot="1" x14ac:dyDescent="0.35">
      <c r="B9" s="4"/>
      <c r="C9" s="6" t="s">
        <v>7</v>
      </c>
      <c r="D9" s="36"/>
      <c r="E9" s="37"/>
      <c r="F9" s="55"/>
      <c r="G9" s="56">
        <f t="shared" si="0"/>
        <v>0</v>
      </c>
      <c r="H9" s="8"/>
    </row>
    <row r="10" spans="2:8" ht="16.2" thickBot="1" x14ac:dyDescent="0.35">
      <c r="B10" s="199" t="s">
        <v>36</v>
      </c>
      <c r="C10" s="225"/>
      <c r="D10" s="39">
        <f>D11+D12</f>
        <v>0</v>
      </c>
      <c r="E10" s="39">
        <f>E11+E12</f>
        <v>0</v>
      </c>
      <c r="F10" s="57">
        <f>F11+F12</f>
        <v>0</v>
      </c>
      <c r="G10" s="50">
        <f>D10+E10+F10</f>
        <v>0</v>
      </c>
      <c r="H10" s="9" t="e">
        <f>G10/$G$29</f>
        <v>#DIV/0!</v>
      </c>
    </row>
    <row r="11" spans="2:8" ht="15.6" x14ac:dyDescent="0.3">
      <c r="B11" s="3"/>
      <c r="C11" s="5" t="s">
        <v>42</v>
      </c>
      <c r="D11" s="30"/>
      <c r="E11" s="31"/>
      <c r="F11" s="51"/>
      <c r="G11" s="52">
        <f t="shared" si="0"/>
        <v>0</v>
      </c>
      <c r="H11" s="8"/>
    </row>
    <row r="12" spans="2:8" ht="16.2" thickBot="1" x14ac:dyDescent="0.35">
      <c r="B12" s="3"/>
      <c r="C12" s="5" t="s">
        <v>9</v>
      </c>
      <c r="D12" s="36"/>
      <c r="E12" s="37"/>
      <c r="F12" s="55"/>
      <c r="G12" s="56">
        <f t="shared" si="0"/>
        <v>0</v>
      </c>
      <c r="H12" s="8"/>
    </row>
    <row r="13" spans="2:8" ht="16.2" thickBot="1" x14ac:dyDescent="0.35">
      <c r="B13" s="199" t="s">
        <v>37</v>
      </c>
      <c r="C13" s="225"/>
      <c r="D13" s="39">
        <f>D14+D15</f>
        <v>0</v>
      </c>
      <c r="E13" s="39">
        <f>E14+E15</f>
        <v>0</v>
      </c>
      <c r="F13" s="57">
        <f>F14+F15</f>
        <v>0</v>
      </c>
      <c r="G13" s="50">
        <f>D13+E13+F13</f>
        <v>0</v>
      </c>
      <c r="H13" s="9" t="e">
        <f>G13/$G$29</f>
        <v>#DIV/0!</v>
      </c>
    </row>
    <row r="14" spans="2:8" ht="15.6" x14ac:dyDescent="0.3">
      <c r="B14" s="3"/>
      <c r="C14" s="5" t="s">
        <v>10</v>
      </c>
      <c r="D14" s="30"/>
      <c r="E14" s="31"/>
      <c r="F14" s="51"/>
      <c r="G14" s="52">
        <f t="shared" si="0"/>
        <v>0</v>
      </c>
      <c r="H14" s="8"/>
    </row>
    <row r="15" spans="2:8" ht="16.2" thickBot="1" x14ac:dyDescent="0.35">
      <c r="B15" s="3"/>
      <c r="C15" s="5" t="s">
        <v>11</v>
      </c>
      <c r="D15" s="36"/>
      <c r="E15" s="37"/>
      <c r="F15" s="55"/>
      <c r="G15" s="56">
        <f t="shared" si="0"/>
        <v>0</v>
      </c>
      <c r="H15" s="8"/>
    </row>
    <row r="16" spans="2:8" ht="16.2" thickBot="1" x14ac:dyDescent="0.35">
      <c r="B16" s="199" t="s">
        <v>43</v>
      </c>
      <c r="C16" s="225"/>
      <c r="D16" s="39">
        <f>D17+D18</f>
        <v>0</v>
      </c>
      <c r="E16" s="39">
        <f>E17+E18</f>
        <v>0</v>
      </c>
      <c r="F16" s="57">
        <f>F17+F18</f>
        <v>0</v>
      </c>
      <c r="G16" s="50">
        <f>D16+E16+F16</f>
        <v>0</v>
      </c>
      <c r="H16" s="9" t="e">
        <f>G16/$G$29</f>
        <v>#DIV/0!</v>
      </c>
    </row>
    <row r="17" spans="2:8" ht="15.6" x14ac:dyDescent="0.3">
      <c r="B17" s="3"/>
      <c r="C17" s="5" t="s">
        <v>12</v>
      </c>
      <c r="D17" s="30"/>
      <c r="E17" s="31"/>
      <c r="F17" s="51"/>
      <c r="G17" s="52">
        <f t="shared" si="0"/>
        <v>0</v>
      </c>
      <c r="H17" s="8"/>
    </row>
    <row r="18" spans="2:8" ht="16.2" thickBot="1" x14ac:dyDescent="0.35">
      <c r="B18" s="3"/>
      <c r="C18" s="7" t="s">
        <v>63</v>
      </c>
      <c r="D18" s="36"/>
      <c r="E18" s="37"/>
      <c r="F18" s="55"/>
      <c r="G18" s="56">
        <f t="shared" si="0"/>
        <v>0</v>
      </c>
      <c r="H18" s="8"/>
    </row>
    <row r="19" spans="2:8" ht="16.2" thickBot="1" x14ac:dyDescent="0.35">
      <c r="B19" s="223" t="s">
        <v>38</v>
      </c>
      <c r="C19" s="224"/>
      <c r="D19" s="28">
        <f>D20+D21+D22</f>
        <v>0</v>
      </c>
      <c r="E19" s="28">
        <f>E20+E21+E22</f>
        <v>0</v>
      </c>
      <c r="F19" s="49">
        <f>F20+F21+F22</f>
        <v>0</v>
      </c>
      <c r="G19" s="50">
        <f>D19+E19+F19</f>
        <v>0</v>
      </c>
      <c r="H19" s="9" t="e">
        <f>G19/$G$29</f>
        <v>#DIV/0!</v>
      </c>
    </row>
    <row r="20" spans="2:8" ht="15.6" x14ac:dyDescent="0.3">
      <c r="B20" s="3"/>
      <c r="C20" s="5" t="s">
        <v>13</v>
      </c>
      <c r="D20" s="30"/>
      <c r="E20" s="31"/>
      <c r="F20" s="51"/>
      <c r="G20" s="52">
        <f t="shared" si="0"/>
        <v>0</v>
      </c>
      <c r="H20" s="8"/>
    </row>
    <row r="21" spans="2:8" ht="15.6" x14ac:dyDescent="0.3">
      <c r="B21" s="3"/>
      <c r="C21" s="5" t="s">
        <v>14</v>
      </c>
      <c r="D21" s="33"/>
      <c r="E21" s="34"/>
      <c r="F21" s="53"/>
      <c r="G21" s="54">
        <f t="shared" si="0"/>
        <v>0</v>
      </c>
      <c r="H21" s="8"/>
    </row>
    <row r="22" spans="2:8" ht="16.2" thickBot="1" x14ac:dyDescent="0.35">
      <c r="B22" s="4"/>
      <c r="C22" s="6" t="s">
        <v>15</v>
      </c>
      <c r="D22" s="36"/>
      <c r="E22" s="37"/>
      <c r="F22" s="55"/>
      <c r="G22" s="56">
        <f t="shared" si="0"/>
        <v>0</v>
      </c>
      <c r="H22" s="8"/>
    </row>
    <row r="23" spans="2:8" ht="16.2" thickBot="1" x14ac:dyDescent="0.35">
      <c r="B23" s="199" t="s">
        <v>39</v>
      </c>
      <c r="C23" s="200"/>
      <c r="D23" s="39">
        <f>D24+D25+D26+D27+D28</f>
        <v>0</v>
      </c>
      <c r="E23" s="39">
        <f>E24+E25+E26+E27+E28</f>
        <v>0</v>
      </c>
      <c r="F23" s="57">
        <f>F24+F25+F26+F27+F28</f>
        <v>0</v>
      </c>
      <c r="G23" s="50">
        <f>D23+E23+F23</f>
        <v>0</v>
      </c>
      <c r="H23" s="9" t="e">
        <f>G23/$G$29</f>
        <v>#DIV/0!</v>
      </c>
    </row>
    <row r="24" spans="2:8" ht="15.6" x14ac:dyDescent="0.3">
      <c r="B24" s="3"/>
      <c r="C24" s="5" t="s">
        <v>16</v>
      </c>
      <c r="D24" s="30"/>
      <c r="E24" s="31"/>
      <c r="F24" s="51"/>
      <c r="G24" s="52">
        <f t="shared" si="0"/>
        <v>0</v>
      </c>
      <c r="H24" s="8"/>
    </row>
    <row r="25" spans="2:8" ht="15.6" x14ac:dyDescent="0.3">
      <c r="B25" s="3"/>
      <c r="C25" s="7" t="s">
        <v>23</v>
      </c>
      <c r="D25" s="33"/>
      <c r="E25" s="34"/>
      <c r="F25" s="53"/>
      <c r="G25" s="54">
        <f t="shared" si="0"/>
        <v>0</v>
      </c>
      <c r="H25" s="8"/>
    </row>
    <row r="26" spans="2:8" ht="15.6" x14ac:dyDescent="0.3">
      <c r="B26" s="3"/>
      <c r="C26" s="5" t="s">
        <v>17</v>
      </c>
      <c r="D26" s="33"/>
      <c r="E26" s="34"/>
      <c r="F26" s="53"/>
      <c r="G26" s="54">
        <f t="shared" si="0"/>
        <v>0</v>
      </c>
      <c r="H26" s="8"/>
    </row>
    <row r="27" spans="2:8" ht="15.6" x14ac:dyDescent="0.3">
      <c r="B27" s="3"/>
      <c r="C27" s="5" t="s">
        <v>18</v>
      </c>
      <c r="D27" s="33"/>
      <c r="E27" s="34"/>
      <c r="F27" s="53"/>
      <c r="G27" s="54">
        <f t="shared" si="0"/>
        <v>0</v>
      </c>
      <c r="H27" s="8"/>
    </row>
    <row r="28" spans="2:8" ht="16.2" thickBot="1" x14ac:dyDescent="0.35">
      <c r="B28" s="4"/>
      <c r="C28" s="6" t="s">
        <v>19</v>
      </c>
      <c r="D28" s="36"/>
      <c r="E28" s="37"/>
      <c r="F28" s="55"/>
      <c r="G28" s="56">
        <f t="shared" si="0"/>
        <v>0</v>
      </c>
      <c r="H28" s="8"/>
    </row>
    <row r="29" spans="2:8" ht="25.5" customHeight="1" thickBot="1" x14ac:dyDescent="0.35">
      <c r="B29" s="175" t="s">
        <v>20</v>
      </c>
      <c r="C29" s="176"/>
      <c r="D29" s="93">
        <f>D6+D10+D13+D16+D19+D23</f>
        <v>0</v>
      </c>
      <c r="E29" s="93">
        <f>E6+E10+E13+E16+E19+E23</f>
        <v>0</v>
      </c>
      <c r="F29" s="94">
        <f>F6+F10+F13+F16+F19+F23</f>
        <v>0</v>
      </c>
      <c r="G29" s="95">
        <f>D29+E29+F29</f>
        <v>0</v>
      </c>
      <c r="H29" s="96" t="e">
        <f>G29/$G$29</f>
        <v>#DIV/0!</v>
      </c>
    </row>
    <row r="30" spans="2:8" ht="18.600000000000001" thickBot="1" x14ac:dyDescent="0.35">
      <c r="B30" s="226" t="s">
        <v>62</v>
      </c>
      <c r="C30" s="227"/>
      <c r="D30" s="227"/>
      <c r="E30" s="227"/>
      <c r="F30" s="228"/>
      <c r="G30" s="151">
        <f>IF(G29*5%&gt;50000,50000,G29*5%)</f>
        <v>0</v>
      </c>
      <c r="H30" s="152"/>
    </row>
    <row r="31" spans="2:8" ht="18.600000000000001" thickBot="1" x14ac:dyDescent="0.35">
      <c r="B31" s="229" t="s">
        <v>104</v>
      </c>
      <c r="C31" s="230"/>
      <c r="D31" s="230"/>
      <c r="E31" s="230"/>
      <c r="F31" s="231"/>
      <c r="G31" s="149">
        <f>G29+G30</f>
        <v>0</v>
      </c>
      <c r="H31" s="150"/>
    </row>
    <row r="32" spans="2:8" ht="18" x14ac:dyDescent="0.3">
      <c r="B32" s="138"/>
      <c r="C32" s="138"/>
      <c r="D32" s="139"/>
      <c r="E32" s="139"/>
      <c r="F32" s="139"/>
      <c r="G32" s="140"/>
      <c r="H32" s="141"/>
    </row>
    <row r="33" spans="2:17" x14ac:dyDescent="0.3">
      <c r="B33" s="234" t="s">
        <v>85</v>
      </c>
      <c r="C33" s="234"/>
      <c r="D33" s="234"/>
      <c r="E33" s="234"/>
      <c r="F33" s="234"/>
      <c r="G33" s="234"/>
      <c r="H33" s="234"/>
    </row>
    <row r="34" spans="2:17" ht="51" customHeight="1" x14ac:dyDescent="0.3">
      <c r="B34" s="235" t="s">
        <v>83</v>
      </c>
      <c r="C34" s="235"/>
      <c r="D34" s="235"/>
      <c r="E34" s="235"/>
      <c r="F34" s="235"/>
      <c r="G34" s="235"/>
      <c r="H34" s="235"/>
    </row>
    <row r="35" spans="2:17" ht="40.799999999999997" customHeight="1" x14ac:dyDescent="0.3">
      <c r="B35" s="236" t="s">
        <v>112</v>
      </c>
      <c r="C35" s="236"/>
      <c r="D35" s="236"/>
      <c r="E35" s="236"/>
      <c r="F35" s="236"/>
      <c r="G35" s="236"/>
      <c r="H35" s="236"/>
    </row>
    <row r="36" spans="2:17" x14ac:dyDescent="0.3">
      <c r="B36" s="234" t="s">
        <v>21</v>
      </c>
      <c r="C36" s="234"/>
      <c r="D36" s="234"/>
      <c r="E36" s="234"/>
      <c r="F36" s="234"/>
      <c r="G36" s="234"/>
      <c r="H36" s="234"/>
    </row>
    <row r="37" spans="2:17" x14ac:dyDescent="0.3">
      <c r="B37" s="234" t="s">
        <v>22</v>
      </c>
      <c r="C37" s="234"/>
      <c r="D37" s="234"/>
      <c r="E37" s="234"/>
      <c r="F37" s="234"/>
      <c r="G37" s="234"/>
      <c r="H37" s="234"/>
    </row>
    <row r="38" spans="2:17" ht="15" thickBot="1" x14ac:dyDescent="0.35"/>
    <row r="39" spans="2:17" ht="30" customHeight="1" thickBot="1" x14ac:dyDescent="0.35">
      <c r="B39" s="174" t="s">
        <v>107</v>
      </c>
      <c r="C39" s="174"/>
      <c r="D39" s="174"/>
      <c r="E39" s="174"/>
      <c r="F39" s="174"/>
      <c r="G39" s="174"/>
      <c r="H39" s="174"/>
      <c r="J39" s="209" t="s">
        <v>78</v>
      </c>
      <c r="K39" s="210"/>
      <c r="L39" s="210"/>
      <c r="M39" s="210"/>
      <c r="N39" s="210"/>
      <c r="O39" s="210"/>
      <c r="P39" s="211"/>
      <c r="Q39" s="159"/>
    </row>
    <row r="40" spans="2:17" ht="36.6" customHeight="1" thickBot="1" x14ac:dyDescent="0.35">
      <c r="B40" s="171"/>
      <c r="C40" s="171"/>
      <c r="D40" s="232" t="s">
        <v>100</v>
      </c>
      <c r="E40" s="232"/>
      <c r="F40" s="232"/>
      <c r="G40" s="232"/>
      <c r="H40" s="232"/>
      <c r="J40" s="215" t="s">
        <v>109</v>
      </c>
      <c r="K40" s="216"/>
      <c r="L40" s="216"/>
      <c r="M40" s="216"/>
      <c r="N40" s="216"/>
      <c r="O40" s="216"/>
      <c r="P40" s="217"/>
      <c r="Q40" s="159"/>
    </row>
    <row r="41" spans="2:17" s="11" customFormat="1" ht="31.8" customHeight="1" thickBot="1" x14ac:dyDescent="0.35">
      <c r="B41" s="21"/>
      <c r="C41" s="21"/>
      <c r="D41" s="233"/>
      <c r="E41" s="233"/>
      <c r="F41" s="233"/>
      <c r="G41" s="233"/>
      <c r="H41" s="233"/>
      <c r="J41" s="107"/>
      <c r="K41" s="145" t="s">
        <v>95</v>
      </c>
      <c r="L41" s="108" t="s">
        <v>0</v>
      </c>
      <c r="M41" s="109" t="s">
        <v>1</v>
      </c>
      <c r="N41" s="126" t="s">
        <v>2</v>
      </c>
      <c r="O41" s="127" t="s">
        <v>3</v>
      </c>
      <c r="P41" s="127" t="s">
        <v>102</v>
      </c>
      <c r="Q41" s="153"/>
    </row>
    <row r="42" spans="2:17" s="11" customFormat="1" ht="21.75" customHeight="1" thickTop="1" x14ac:dyDescent="0.3">
      <c r="B42" s="220" t="s">
        <v>47</v>
      </c>
      <c r="C42" s="221"/>
      <c r="D42" s="221"/>
      <c r="E42" s="221"/>
      <c r="F42" s="221"/>
      <c r="G42" s="221"/>
      <c r="H42" s="222"/>
      <c r="J42" s="105" t="s">
        <v>67</v>
      </c>
      <c r="K42" s="143"/>
      <c r="L42" s="110"/>
      <c r="M42" s="111"/>
      <c r="N42" s="120"/>
      <c r="O42" s="123">
        <f>L42+M42+N42</f>
        <v>0</v>
      </c>
      <c r="P42" s="160" t="e">
        <f>O42/$O$52</f>
        <v>#DIV/0!</v>
      </c>
      <c r="Q42" s="154"/>
    </row>
    <row r="43" spans="2:17" ht="15.6" x14ac:dyDescent="0.3">
      <c r="B43" s="197"/>
      <c r="C43" s="198"/>
      <c r="D43" s="13" t="s">
        <v>0</v>
      </c>
      <c r="E43" s="13" t="s">
        <v>1</v>
      </c>
      <c r="F43" s="22" t="s">
        <v>2</v>
      </c>
      <c r="G43" s="27" t="s">
        <v>3</v>
      </c>
      <c r="H43" s="23" t="s">
        <v>27</v>
      </c>
      <c r="I43" s="91"/>
      <c r="J43" s="105" t="s">
        <v>68</v>
      </c>
      <c r="K43" s="143"/>
      <c r="L43" s="112"/>
      <c r="M43" s="113"/>
      <c r="N43" s="121"/>
      <c r="O43" s="124">
        <f t="shared" ref="O43:O51" si="1">L43+M43+N43</f>
        <v>0</v>
      </c>
      <c r="P43" s="161" t="e">
        <f>O43/$O$52</f>
        <v>#DIV/0!</v>
      </c>
      <c r="Q43" s="154"/>
    </row>
    <row r="44" spans="2:17" ht="15.6" x14ac:dyDescent="0.3">
      <c r="B44" s="186" t="s">
        <v>66</v>
      </c>
      <c r="C44" s="187"/>
      <c r="D44" s="40">
        <f>SUM(D46:D48)</f>
        <v>0</v>
      </c>
      <c r="E44" s="40">
        <f t="shared" ref="E44:F44" si="2">SUM(E46:E48)</f>
        <v>0</v>
      </c>
      <c r="F44" s="40">
        <f t="shared" si="2"/>
        <v>0</v>
      </c>
      <c r="G44" s="58">
        <f>SUM(G46:G48)</f>
        <v>0</v>
      </c>
      <c r="H44" s="24" t="e">
        <f>G44/G55</f>
        <v>#DIV/0!</v>
      </c>
      <c r="J44" s="105" t="s">
        <v>69</v>
      </c>
      <c r="K44" s="143"/>
      <c r="L44" s="112"/>
      <c r="M44" s="113"/>
      <c r="N44" s="121"/>
      <c r="O44" s="124">
        <f t="shared" si="1"/>
        <v>0</v>
      </c>
      <c r="P44" s="161" t="e">
        <f t="shared" ref="P44:P51" si="3">O44/$O$52</f>
        <v>#DIV/0!</v>
      </c>
      <c r="Q44" s="154"/>
    </row>
    <row r="45" spans="2:17" ht="20.25" customHeight="1" x14ac:dyDescent="0.3">
      <c r="B45" s="80"/>
      <c r="C45" s="75" t="s">
        <v>56</v>
      </c>
      <c r="D45" s="76"/>
      <c r="E45" s="76"/>
      <c r="F45" s="77"/>
      <c r="G45" s="78"/>
      <c r="H45" s="79"/>
      <c r="J45" s="105" t="s">
        <v>70</v>
      </c>
      <c r="K45" s="143"/>
      <c r="L45" s="112"/>
      <c r="M45" s="113"/>
      <c r="N45" s="121"/>
      <c r="O45" s="124">
        <f t="shared" si="1"/>
        <v>0</v>
      </c>
      <c r="P45" s="161" t="e">
        <f t="shared" si="3"/>
        <v>#DIV/0!</v>
      </c>
      <c r="Q45" s="154"/>
    </row>
    <row r="46" spans="2:17" ht="15.75" customHeight="1" x14ac:dyDescent="0.3">
      <c r="B46" s="188" t="s">
        <v>65</v>
      </c>
      <c r="C46" s="61" t="s">
        <v>97</v>
      </c>
      <c r="D46" s="62">
        <f>L52</f>
        <v>0</v>
      </c>
      <c r="E46" s="62">
        <f>M52</f>
        <v>0</v>
      </c>
      <c r="F46" s="63">
        <f>N52</f>
        <v>0</v>
      </c>
      <c r="G46" s="82">
        <f t="shared" ref="G46:G54" si="4">D46+E46+F46</f>
        <v>0</v>
      </c>
      <c r="H46" s="212" t="e">
        <f>(G46+G47+G48)/G55</f>
        <v>#DIV/0!</v>
      </c>
      <c r="I46" s="66"/>
      <c r="J46" s="105" t="s">
        <v>71</v>
      </c>
      <c r="K46" s="143"/>
      <c r="L46" s="112"/>
      <c r="M46" s="113"/>
      <c r="N46" s="121"/>
      <c r="O46" s="124">
        <f t="shared" si="1"/>
        <v>0</v>
      </c>
      <c r="P46" s="161" t="e">
        <f t="shared" si="3"/>
        <v>#DIV/0!</v>
      </c>
      <c r="Q46" s="154"/>
    </row>
    <row r="47" spans="2:17" ht="28.8" x14ac:dyDescent="0.3">
      <c r="B47" s="189"/>
      <c r="C47" s="85" t="s">
        <v>99</v>
      </c>
      <c r="D47" s="100">
        <f>L66</f>
        <v>0</v>
      </c>
      <c r="E47" s="100">
        <f>M66</f>
        <v>0</v>
      </c>
      <c r="F47" s="101">
        <f>N66</f>
        <v>0</v>
      </c>
      <c r="G47" s="86">
        <f t="shared" si="4"/>
        <v>0</v>
      </c>
      <c r="H47" s="213"/>
      <c r="I47" s="66"/>
      <c r="J47" s="105" t="s">
        <v>72</v>
      </c>
      <c r="K47" s="143"/>
      <c r="L47" s="112"/>
      <c r="M47" s="113"/>
      <c r="N47" s="121"/>
      <c r="O47" s="124">
        <f t="shared" si="1"/>
        <v>0</v>
      </c>
      <c r="P47" s="161" t="e">
        <f t="shared" si="3"/>
        <v>#DIV/0!</v>
      </c>
      <c r="Q47" s="154"/>
    </row>
    <row r="48" spans="2:17" ht="15.6" x14ac:dyDescent="0.3">
      <c r="B48" s="190"/>
      <c r="C48" s="97" t="s">
        <v>96</v>
      </c>
      <c r="D48" s="73"/>
      <c r="E48" s="73"/>
      <c r="F48" s="98"/>
      <c r="G48" s="99">
        <f>D59</f>
        <v>0</v>
      </c>
      <c r="H48" s="214"/>
      <c r="I48" s="66"/>
      <c r="J48" s="105" t="s">
        <v>73</v>
      </c>
      <c r="K48" s="143"/>
      <c r="L48" s="112"/>
      <c r="M48" s="113"/>
      <c r="N48" s="121"/>
      <c r="O48" s="124">
        <f t="shared" si="1"/>
        <v>0</v>
      </c>
      <c r="P48" s="161" t="e">
        <f t="shared" si="3"/>
        <v>#DIV/0!</v>
      </c>
      <c r="Q48" s="154"/>
    </row>
    <row r="49" spans="2:18" ht="15.6" x14ac:dyDescent="0.3">
      <c r="B49" s="196" t="s">
        <v>44</v>
      </c>
      <c r="C49" s="187"/>
      <c r="D49" s="40">
        <f>SUM(D50:D54)</f>
        <v>0</v>
      </c>
      <c r="E49" s="40">
        <f t="shared" ref="E49:F49" si="5">SUM(E50:E54)</f>
        <v>0</v>
      </c>
      <c r="F49" s="40">
        <f t="shared" si="5"/>
        <v>0</v>
      </c>
      <c r="G49" s="81">
        <f>SUM(G50:G54)</f>
        <v>0</v>
      </c>
      <c r="H49" s="24" t="e">
        <f>G49/G55</f>
        <v>#DIV/0!</v>
      </c>
      <c r="J49" s="105" t="s">
        <v>74</v>
      </c>
      <c r="K49" s="143"/>
      <c r="L49" s="112"/>
      <c r="M49" s="113"/>
      <c r="N49" s="121"/>
      <c r="O49" s="124">
        <f t="shared" si="1"/>
        <v>0</v>
      </c>
      <c r="P49" s="161" t="e">
        <f t="shared" si="3"/>
        <v>#DIV/0!</v>
      </c>
      <c r="Q49" s="154"/>
    </row>
    <row r="50" spans="2:18" ht="30" customHeight="1" x14ac:dyDescent="0.3">
      <c r="B50" s="188" t="s">
        <v>86</v>
      </c>
      <c r="C50" s="61" t="s">
        <v>53</v>
      </c>
      <c r="D50" s="62"/>
      <c r="E50" s="62"/>
      <c r="F50" s="63"/>
      <c r="G50" s="82">
        <f t="shared" si="4"/>
        <v>0</v>
      </c>
      <c r="H50" s="212" t="e">
        <f>(G50+G51)/G55</f>
        <v>#DIV/0!</v>
      </c>
      <c r="J50" s="105" t="s">
        <v>75</v>
      </c>
      <c r="K50" s="143"/>
      <c r="L50" s="112"/>
      <c r="M50" s="113"/>
      <c r="N50" s="121"/>
      <c r="O50" s="124">
        <f t="shared" si="1"/>
        <v>0</v>
      </c>
      <c r="P50" s="161" t="e">
        <f t="shared" si="3"/>
        <v>#DIV/0!</v>
      </c>
      <c r="Q50" s="154"/>
    </row>
    <row r="51" spans="2:18" ht="30" customHeight="1" thickBot="1" x14ac:dyDescent="0.35">
      <c r="B51" s="189"/>
      <c r="C51" s="103" t="s">
        <v>51</v>
      </c>
      <c r="D51" s="100"/>
      <c r="E51" s="100"/>
      <c r="F51" s="101"/>
      <c r="G51" s="104">
        <f t="shared" si="4"/>
        <v>0</v>
      </c>
      <c r="H51" s="213"/>
      <c r="J51" s="106" t="s">
        <v>76</v>
      </c>
      <c r="K51" s="144"/>
      <c r="L51" s="114"/>
      <c r="M51" s="115"/>
      <c r="N51" s="122"/>
      <c r="O51" s="125">
        <f t="shared" si="1"/>
        <v>0</v>
      </c>
      <c r="P51" s="161" t="e">
        <f t="shared" si="3"/>
        <v>#DIV/0!</v>
      </c>
      <c r="Q51" s="154"/>
    </row>
    <row r="52" spans="2:18" ht="16.5" customHeight="1" thickBot="1" x14ac:dyDescent="0.35">
      <c r="B52" s="190"/>
      <c r="C52" s="72" t="s">
        <v>87</v>
      </c>
      <c r="D52" s="73"/>
      <c r="E52" s="73"/>
      <c r="F52" s="74"/>
      <c r="G52" s="102">
        <f>D60</f>
        <v>0</v>
      </c>
      <c r="H52" s="214"/>
      <c r="J52" s="172" t="s">
        <v>3</v>
      </c>
      <c r="K52" s="173"/>
      <c r="L52" s="118">
        <f>SUM(L42:L51)</f>
        <v>0</v>
      </c>
      <c r="M52" s="119">
        <f t="shared" ref="M52:O52" si="6">SUM(M42:M51)</f>
        <v>0</v>
      </c>
      <c r="N52" s="128">
        <f t="shared" si="6"/>
        <v>0</v>
      </c>
      <c r="O52" s="129">
        <f t="shared" si="6"/>
        <v>0</v>
      </c>
      <c r="P52" s="162"/>
      <c r="Q52" s="154"/>
    </row>
    <row r="53" spans="2:18" ht="16.2" thickBot="1" x14ac:dyDescent="0.35">
      <c r="B53" s="18"/>
      <c r="C53" s="16" t="s">
        <v>26</v>
      </c>
      <c r="D53" s="44"/>
      <c r="E53" s="44"/>
      <c r="F53" s="60"/>
      <c r="G53" s="83">
        <f t="shared" si="4"/>
        <v>0</v>
      </c>
      <c r="H53" s="26" t="e">
        <f>G53/G55</f>
        <v>#DIV/0!</v>
      </c>
    </row>
    <row r="54" spans="2:18" ht="28.2" customHeight="1" thickBot="1" x14ac:dyDescent="0.35">
      <c r="B54" s="15"/>
      <c r="C54" s="16" t="s">
        <v>52</v>
      </c>
      <c r="D54" s="42"/>
      <c r="E54" s="42"/>
      <c r="F54" s="59"/>
      <c r="G54" s="84">
        <f t="shared" si="4"/>
        <v>0</v>
      </c>
      <c r="H54" s="25" t="e">
        <f>G54/G55</f>
        <v>#DIV/0!</v>
      </c>
      <c r="J54" s="209" t="s">
        <v>77</v>
      </c>
      <c r="K54" s="210"/>
      <c r="L54" s="210"/>
      <c r="M54" s="210"/>
      <c r="N54" s="210"/>
      <c r="O54" s="210"/>
      <c r="P54" s="211"/>
      <c r="Q54" s="159"/>
    </row>
    <row r="55" spans="2:18" ht="18.600000000000001" thickBot="1" x14ac:dyDescent="0.4">
      <c r="B55" s="194" t="s">
        <v>24</v>
      </c>
      <c r="C55" s="195"/>
      <c r="D55" s="163">
        <f>D44+D49</f>
        <v>0</v>
      </c>
      <c r="E55" s="163">
        <f>E44+E49</f>
        <v>0</v>
      </c>
      <c r="F55" s="164">
        <f>F44+F49</f>
        <v>0</v>
      </c>
      <c r="G55" s="165">
        <f>G44+G49</f>
        <v>0</v>
      </c>
      <c r="H55" s="166" t="e">
        <f>H44+H49</f>
        <v>#DIV/0!</v>
      </c>
      <c r="J55" s="106"/>
      <c r="K55" s="155" t="s">
        <v>95</v>
      </c>
      <c r="L55" s="156" t="s">
        <v>0</v>
      </c>
      <c r="M55" s="157" t="s">
        <v>1</v>
      </c>
      <c r="N55" s="158" t="s">
        <v>2</v>
      </c>
      <c r="O55" s="142" t="s">
        <v>3</v>
      </c>
      <c r="P55" s="127" t="s">
        <v>102</v>
      </c>
    </row>
    <row r="56" spans="2:18" ht="15.75" customHeight="1" thickTop="1" thickBot="1" x14ac:dyDescent="0.35">
      <c r="J56" s="105" t="s">
        <v>67</v>
      </c>
      <c r="K56" s="143"/>
      <c r="L56" s="110"/>
      <c r="M56" s="111"/>
      <c r="N56" s="120"/>
      <c r="O56" s="123">
        <f>L56+M56+N56</f>
        <v>0</v>
      </c>
      <c r="P56" s="160" t="e">
        <f>O56/$O$66</f>
        <v>#DIV/0!</v>
      </c>
      <c r="R56" t="s">
        <v>28</v>
      </c>
    </row>
    <row r="57" spans="2:18" s="11" customFormat="1" ht="21.75" customHeight="1" thickTop="1" x14ac:dyDescent="0.3">
      <c r="B57" s="191" t="s">
        <v>30</v>
      </c>
      <c r="C57" s="192"/>
      <c r="D57" s="193"/>
      <c r="J57" s="105" t="s">
        <v>68</v>
      </c>
      <c r="K57" s="143"/>
      <c r="L57" s="112"/>
      <c r="M57" s="113"/>
      <c r="N57" s="121"/>
      <c r="O57" s="124">
        <f t="shared" ref="O57:O65" si="7">L57+M57+N57</f>
        <v>0</v>
      </c>
      <c r="P57" s="161" t="e">
        <f>O57/$O$66</f>
        <v>#DIV/0!</v>
      </c>
      <c r="R57" s="11" t="s">
        <v>29</v>
      </c>
    </row>
    <row r="58" spans="2:18" ht="14.4" customHeight="1" x14ac:dyDescent="0.3">
      <c r="B58" s="204" t="s">
        <v>61</v>
      </c>
      <c r="C58" s="205"/>
      <c r="D58" s="89">
        <f>D59+D60</f>
        <v>0</v>
      </c>
      <c r="E58" t="s">
        <v>58</v>
      </c>
      <c r="J58" s="105" t="s">
        <v>69</v>
      </c>
      <c r="K58" s="143"/>
      <c r="L58" s="112"/>
      <c r="M58" s="113"/>
      <c r="N58" s="121"/>
      <c r="O58" s="124">
        <f t="shared" si="7"/>
        <v>0</v>
      </c>
      <c r="P58" s="161" t="e">
        <f t="shared" ref="P58:P65" si="8">O58/$O$66</f>
        <v>#DIV/0!</v>
      </c>
    </row>
    <row r="59" spans="2:18" ht="29.25" customHeight="1" x14ac:dyDescent="0.3">
      <c r="B59" s="15"/>
      <c r="C59" s="16" t="s">
        <v>59</v>
      </c>
      <c r="D59" s="48">
        <f>IF(G29*3/100&gt;30000,30000,G29*3%)</f>
        <v>0</v>
      </c>
      <c r="J59" s="105" t="s">
        <v>70</v>
      </c>
      <c r="K59" s="143"/>
      <c r="L59" s="112"/>
      <c r="M59" s="113"/>
      <c r="N59" s="121"/>
      <c r="O59" s="124">
        <f t="shared" si="7"/>
        <v>0</v>
      </c>
      <c r="P59" s="161" t="e">
        <f t="shared" si="8"/>
        <v>#DIV/0!</v>
      </c>
    </row>
    <row r="60" spans="2:18" ht="19.5" customHeight="1" x14ac:dyDescent="0.3">
      <c r="B60" s="15"/>
      <c r="C60" s="16" t="s">
        <v>88</v>
      </c>
      <c r="D60" s="48">
        <f>IF(G29*2/100&gt;20000,20000,G29*2%)</f>
        <v>0</v>
      </c>
      <c r="J60" s="105" t="s">
        <v>71</v>
      </c>
      <c r="K60" s="143"/>
      <c r="L60" s="112"/>
      <c r="M60" s="113"/>
      <c r="N60" s="121"/>
      <c r="O60" s="124">
        <f t="shared" si="7"/>
        <v>0</v>
      </c>
      <c r="P60" s="161" t="e">
        <f t="shared" si="8"/>
        <v>#DIV/0!</v>
      </c>
    </row>
    <row r="61" spans="2:18" x14ac:dyDescent="0.3">
      <c r="B61" s="206" t="s">
        <v>25</v>
      </c>
      <c r="C61" s="207"/>
      <c r="D61" s="208"/>
      <c r="J61" s="105" t="s">
        <v>72</v>
      </c>
      <c r="K61" s="143"/>
      <c r="L61" s="112"/>
      <c r="M61" s="113"/>
      <c r="N61" s="121"/>
      <c r="O61" s="124">
        <f t="shared" si="7"/>
        <v>0</v>
      </c>
      <c r="P61" s="161" t="e">
        <f t="shared" si="8"/>
        <v>#DIV/0!</v>
      </c>
    </row>
    <row r="62" spans="2:18" ht="43.8" thickBot="1" x14ac:dyDescent="0.35">
      <c r="B62" s="10"/>
      <c r="C62" s="19" t="s">
        <v>45</v>
      </c>
      <c r="D62" s="87" t="e">
        <f>IF(G62="oui",(G6+G10+G13+G16+G19)*27/100*H50,0)</f>
        <v>#DIV/0!</v>
      </c>
      <c r="E62" s="12" t="s">
        <v>46</v>
      </c>
      <c r="F62" s="12" t="s">
        <v>64</v>
      </c>
      <c r="G62" s="20" t="s">
        <v>28</v>
      </c>
      <c r="J62" s="105" t="s">
        <v>73</v>
      </c>
      <c r="K62" s="143"/>
      <c r="L62" s="112"/>
      <c r="M62" s="113"/>
      <c r="N62" s="121"/>
      <c r="O62" s="124">
        <f t="shared" si="7"/>
        <v>0</v>
      </c>
      <c r="P62" s="161" t="e">
        <f t="shared" si="8"/>
        <v>#DIV/0!</v>
      </c>
    </row>
    <row r="63" spans="2:18" s="11" customFormat="1" ht="15.75" customHeight="1" thickTop="1" thickBot="1" x14ac:dyDescent="0.35">
      <c r="B63"/>
      <c r="C63"/>
      <c r="D63"/>
      <c r="E63"/>
      <c r="F63"/>
      <c r="G63"/>
      <c r="H63"/>
      <c r="J63" s="105" t="s">
        <v>74</v>
      </c>
      <c r="K63" s="143"/>
      <c r="L63" s="112"/>
      <c r="M63" s="113"/>
      <c r="N63" s="121"/>
      <c r="O63" s="124">
        <f t="shared" si="7"/>
        <v>0</v>
      </c>
      <c r="P63" s="161" t="e">
        <f t="shared" si="8"/>
        <v>#DIV/0!</v>
      </c>
    </row>
    <row r="64" spans="2:18" s="11" customFormat="1" ht="21.75" customHeight="1" thickTop="1" x14ac:dyDescent="0.3">
      <c r="B64" s="191" t="s">
        <v>49</v>
      </c>
      <c r="C64" s="192"/>
      <c r="D64" s="193"/>
      <c r="J64" s="105" t="s">
        <v>75</v>
      </c>
      <c r="K64" s="143"/>
      <c r="L64" s="112"/>
      <c r="M64" s="113"/>
      <c r="N64" s="121"/>
      <c r="O64" s="124">
        <f t="shared" si="7"/>
        <v>0</v>
      </c>
      <c r="P64" s="161" t="e">
        <f t="shared" si="8"/>
        <v>#DIV/0!</v>
      </c>
    </row>
    <row r="65" spans="2:16" ht="15" thickBot="1" x14ac:dyDescent="0.35">
      <c r="B65" s="15"/>
      <c r="C65" s="146" t="s">
        <v>48</v>
      </c>
      <c r="D65" s="48">
        <f>G50+G51</f>
        <v>0</v>
      </c>
      <c r="J65" s="106" t="s">
        <v>76</v>
      </c>
      <c r="K65" s="144"/>
      <c r="L65" s="114"/>
      <c r="M65" s="115"/>
      <c r="N65" s="122"/>
      <c r="O65" s="125">
        <f t="shared" si="7"/>
        <v>0</v>
      </c>
      <c r="P65" s="161" t="e">
        <f t="shared" si="8"/>
        <v>#DIV/0!</v>
      </c>
    </row>
    <row r="66" spans="2:16" ht="15" thickBot="1" x14ac:dyDescent="0.35">
      <c r="B66" s="15"/>
      <c r="C66" s="146" t="s">
        <v>89</v>
      </c>
      <c r="D66" s="48">
        <f>D60</f>
        <v>0</v>
      </c>
      <c r="J66" s="172" t="s">
        <v>3</v>
      </c>
      <c r="K66" s="173"/>
      <c r="L66" s="116">
        <f>SUM(L56:L65)</f>
        <v>0</v>
      </c>
      <c r="M66" s="117">
        <f t="shared" ref="M66" si="9">SUM(M56:M65)</f>
        <v>0</v>
      </c>
      <c r="N66" s="130">
        <f t="shared" ref="N66" si="10">SUM(N56:N65)</f>
        <v>0</v>
      </c>
      <c r="O66" s="131">
        <f t="shared" ref="O66" si="11">SUM(O56:O65)</f>
        <v>0</v>
      </c>
      <c r="P66" s="162"/>
    </row>
    <row r="67" spans="2:16" ht="15.75" customHeight="1" x14ac:dyDescent="0.3">
      <c r="B67" s="15"/>
      <c r="C67" s="147" t="s">
        <v>41</v>
      </c>
      <c r="D67" s="48" t="e">
        <f>D62</f>
        <v>#DIV/0!</v>
      </c>
    </row>
    <row r="68" spans="2:16" ht="36.75" customHeight="1" thickBot="1" x14ac:dyDescent="0.35">
      <c r="B68" s="202" t="s">
        <v>84</v>
      </c>
      <c r="C68" s="203"/>
      <c r="D68" s="168" t="e">
        <f>D65+D66+D67</f>
        <v>#DIV/0!</v>
      </c>
    </row>
    <row r="69" spans="2:16" ht="15" thickTop="1" x14ac:dyDescent="0.3"/>
    <row r="71" spans="2:16" ht="44.25" customHeight="1" x14ac:dyDescent="0.35">
      <c r="B71" s="201" t="s">
        <v>57</v>
      </c>
      <c r="C71" s="201"/>
      <c r="D71" s="88" t="e">
        <f>(G51+G54)/G55</f>
        <v>#DIV/0!</v>
      </c>
    </row>
  </sheetData>
  <mergeCells count="42">
    <mergeCell ref="D3:H3"/>
    <mergeCell ref="B42:H42"/>
    <mergeCell ref="B6:C6"/>
    <mergeCell ref="B10:C10"/>
    <mergeCell ref="B13:C13"/>
    <mergeCell ref="B16:C16"/>
    <mergeCell ref="B19:C19"/>
    <mergeCell ref="B30:F30"/>
    <mergeCell ref="B31:F31"/>
    <mergeCell ref="D40:H41"/>
    <mergeCell ref="B33:H33"/>
    <mergeCell ref="B34:H34"/>
    <mergeCell ref="B35:H35"/>
    <mergeCell ref="B36:H36"/>
    <mergeCell ref="B37:H37"/>
    <mergeCell ref="J39:P39"/>
    <mergeCell ref="J54:P54"/>
    <mergeCell ref="H46:H48"/>
    <mergeCell ref="H50:H52"/>
    <mergeCell ref="J52:K52"/>
    <mergeCell ref="J40:P40"/>
    <mergeCell ref="B71:C71"/>
    <mergeCell ref="B68:C68"/>
    <mergeCell ref="B64:D64"/>
    <mergeCell ref="B58:C58"/>
    <mergeCell ref="B61:D61"/>
    <mergeCell ref="J66:K66"/>
    <mergeCell ref="B2:H2"/>
    <mergeCell ref="B39:H39"/>
    <mergeCell ref="B29:C29"/>
    <mergeCell ref="B4:C5"/>
    <mergeCell ref="D5:F5"/>
    <mergeCell ref="G4:G5"/>
    <mergeCell ref="H4:H5"/>
    <mergeCell ref="B44:C44"/>
    <mergeCell ref="B46:B48"/>
    <mergeCell ref="B50:B52"/>
    <mergeCell ref="B57:D57"/>
    <mergeCell ref="B55:C55"/>
    <mergeCell ref="B49:C49"/>
    <mergeCell ref="B43:C43"/>
    <mergeCell ref="B23:C23"/>
  </mergeCells>
  <phoneticPr fontId="25" type="noConversion"/>
  <conditionalFormatting sqref="D68">
    <cfRule type="cellIs" dxfId="17" priority="9" operator="greaterThan">
      <formula>1000000</formula>
    </cfRule>
  </conditionalFormatting>
  <conditionalFormatting sqref="D71">
    <cfRule type="cellIs" dxfId="16" priority="8" operator="greaterThan">
      <formula>50%</formula>
    </cfRule>
  </conditionalFormatting>
  <conditionalFormatting sqref="G31:G32">
    <cfRule type="cellIs" dxfId="15" priority="1" operator="notEqual">
      <formula>$G$55</formula>
    </cfRule>
  </conditionalFormatting>
  <conditionalFormatting sqref="G55">
    <cfRule type="cellIs" dxfId="14" priority="2" operator="notEqual">
      <formula>$G$31</formula>
    </cfRule>
  </conditionalFormatting>
  <conditionalFormatting sqref="H16">
    <cfRule type="cellIs" dxfId="13" priority="13" operator="greaterThan">
      <formula>0.25</formula>
    </cfRule>
  </conditionalFormatting>
  <conditionalFormatting sqref="H44">
    <cfRule type="cellIs" dxfId="12" priority="12" operator="lessThan">
      <formula>0.2</formula>
    </cfRule>
  </conditionalFormatting>
  <conditionalFormatting sqref="H46:H48">
    <cfRule type="cellIs" dxfId="11" priority="3" operator="lessThan">
      <formula>0.2</formula>
    </cfRule>
  </conditionalFormatting>
  <conditionalFormatting sqref="H49">
    <cfRule type="cellIs" dxfId="10" priority="11" operator="greaterThan">
      <formula>0.8</formula>
    </cfRule>
  </conditionalFormatting>
  <conditionalFormatting sqref="H50">
    <cfRule type="cellIs" dxfId="9" priority="10" operator="greaterThan">
      <formula>0.4</formula>
    </cfRule>
  </conditionalFormatting>
  <conditionalFormatting sqref="I46:I48">
    <cfRule type="cellIs" dxfId="8" priority="7" operator="greaterThan">
      <formula>0.8</formula>
    </cfRule>
  </conditionalFormatting>
  <dataValidations disablePrompts="1" count="1">
    <dataValidation type="list" allowBlank="1" showInputMessage="1" showErrorMessage="1" sqref="G62" xr:uid="{00000000-0002-0000-0000-000000000000}">
      <formula1>$R$56:$R$57</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8"/>
  <sheetViews>
    <sheetView tabSelected="1" topLeftCell="A34" workbookViewId="0">
      <selection activeCell="B42" sqref="B42:H42"/>
    </sheetView>
  </sheetViews>
  <sheetFormatPr baseColWidth="10" defaultRowHeight="14.4" x14ac:dyDescent="0.3"/>
  <cols>
    <col min="1" max="1" width="3.6640625" customWidth="1"/>
    <col min="2" max="2" width="6" customWidth="1"/>
    <col min="3" max="3" width="53.33203125" customWidth="1"/>
    <col min="4" max="7" width="20.109375" customWidth="1"/>
    <col min="8" max="8" width="11.109375" customWidth="1"/>
    <col min="9" max="9" width="29.109375" customWidth="1"/>
    <col min="10" max="10" width="11.77734375" customWidth="1"/>
    <col min="11" max="11" width="20.6640625" bestFit="1" customWidth="1"/>
    <col min="12" max="13" width="15.6640625" customWidth="1"/>
    <col min="14" max="14" width="13.6640625" customWidth="1"/>
    <col min="19" max="19" width="20.6640625" bestFit="1" customWidth="1"/>
    <col min="20" max="20" width="17.88671875" customWidth="1"/>
    <col min="21" max="21" width="15.5546875" customWidth="1"/>
    <col min="22" max="22" width="15.6640625" customWidth="1"/>
  </cols>
  <sheetData>
    <row r="2" spans="2:8" ht="29.25" customHeight="1" x14ac:dyDescent="0.3">
      <c r="B2" s="174" t="s">
        <v>106</v>
      </c>
      <c r="C2" s="174"/>
      <c r="D2" s="174"/>
      <c r="E2" s="174"/>
      <c r="F2" s="174"/>
      <c r="G2" s="174"/>
      <c r="H2" s="174"/>
    </row>
    <row r="3" spans="2:8" ht="15" thickBot="1" x14ac:dyDescent="0.35">
      <c r="B3" s="21"/>
      <c r="C3" s="21"/>
      <c r="D3" s="218" t="s">
        <v>101</v>
      </c>
      <c r="E3" s="218"/>
      <c r="F3" s="218"/>
      <c r="G3" s="218"/>
      <c r="H3" s="218"/>
    </row>
    <row r="4" spans="2:8" ht="15.6" customHeight="1" x14ac:dyDescent="0.3">
      <c r="B4" s="177"/>
      <c r="C4" s="178"/>
      <c r="D4" s="242" t="s">
        <v>0</v>
      </c>
      <c r="E4" s="244" t="s">
        <v>1</v>
      </c>
      <c r="F4" s="244" t="s">
        <v>2</v>
      </c>
      <c r="G4" s="246" t="s">
        <v>3</v>
      </c>
      <c r="H4" s="184" t="s">
        <v>27</v>
      </c>
    </row>
    <row r="5" spans="2:8" ht="15" thickBot="1" x14ac:dyDescent="0.35">
      <c r="B5" s="179"/>
      <c r="C5" s="180"/>
      <c r="D5" s="243"/>
      <c r="E5" s="245"/>
      <c r="F5" s="245"/>
      <c r="G5" s="247"/>
      <c r="H5" s="185"/>
    </row>
    <row r="6" spans="2:8" ht="16.2" thickBot="1" x14ac:dyDescent="0.35">
      <c r="B6" s="223" t="s">
        <v>35</v>
      </c>
      <c r="C6" s="224"/>
      <c r="D6" s="28">
        <f>D7+D8+D9</f>
        <v>0</v>
      </c>
      <c r="E6" s="28">
        <f>E7+E8+E9</f>
        <v>0</v>
      </c>
      <c r="F6" s="28">
        <f>F7+F8+F9</f>
        <v>0</v>
      </c>
      <c r="G6" s="29">
        <f>D6+E6+F6</f>
        <v>0</v>
      </c>
      <c r="H6" s="46" t="e">
        <f>G6/$G$35</f>
        <v>#DIV/0!</v>
      </c>
    </row>
    <row r="7" spans="2:8" ht="15.6" x14ac:dyDescent="0.3">
      <c r="B7" s="3"/>
      <c r="C7" s="5" t="s">
        <v>5</v>
      </c>
      <c r="D7" s="30"/>
      <c r="E7" s="31"/>
      <c r="F7" s="31"/>
      <c r="G7" s="32">
        <f>D7+E7+F7</f>
        <v>0</v>
      </c>
      <c r="H7" s="47"/>
    </row>
    <row r="8" spans="2:8" ht="15.6" x14ac:dyDescent="0.3">
      <c r="B8" s="3"/>
      <c r="C8" s="5" t="s">
        <v>6</v>
      </c>
      <c r="D8" s="33"/>
      <c r="E8" s="34"/>
      <c r="F8" s="34"/>
      <c r="G8" s="35">
        <f t="shared" ref="G8:G34" si="0">D8+E8+F8</f>
        <v>0</v>
      </c>
      <c r="H8" s="47"/>
    </row>
    <row r="9" spans="2:8" ht="16.2" thickBot="1" x14ac:dyDescent="0.35">
      <c r="B9" s="4"/>
      <c r="C9" s="6" t="s">
        <v>7</v>
      </c>
      <c r="D9" s="36"/>
      <c r="E9" s="37"/>
      <c r="F9" s="37"/>
      <c r="G9" s="38">
        <f t="shared" si="0"/>
        <v>0</v>
      </c>
      <c r="H9" s="47"/>
    </row>
    <row r="10" spans="2:8" ht="16.2" thickBot="1" x14ac:dyDescent="0.35">
      <c r="B10" s="199" t="s">
        <v>36</v>
      </c>
      <c r="C10" s="225"/>
      <c r="D10" s="39">
        <f>D11+D12</f>
        <v>0</v>
      </c>
      <c r="E10" s="39">
        <f>E11+E12</f>
        <v>0</v>
      </c>
      <c r="F10" s="39">
        <f>F11+F12</f>
        <v>0</v>
      </c>
      <c r="G10" s="29">
        <f>D10+E10+F10</f>
        <v>0</v>
      </c>
      <c r="H10" s="46" t="e">
        <f>G10/$G$35</f>
        <v>#DIV/0!</v>
      </c>
    </row>
    <row r="11" spans="2:8" ht="15.6" x14ac:dyDescent="0.3">
      <c r="B11" s="3"/>
      <c r="C11" s="5" t="s">
        <v>8</v>
      </c>
      <c r="D11" s="30"/>
      <c r="E11" s="31"/>
      <c r="F11" s="31"/>
      <c r="G11" s="32">
        <f t="shared" si="0"/>
        <v>0</v>
      </c>
      <c r="H11" s="47"/>
    </row>
    <row r="12" spans="2:8" ht="16.2" thickBot="1" x14ac:dyDescent="0.35">
      <c r="B12" s="3"/>
      <c r="C12" s="5" t="s">
        <v>9</v>
      </c>
      <c r="D12" s="36"/>
      <c r="E12" s="37"/>
      <c r="F12" s="37"/>
      <c r="G12" s="38">
        <f t="shared" si="0"/>
        <v>0</v>
      </c>
      <c r="H12" s="47"/>
    </row>
    <row r="13" spans="2:8" ht="16.2" thickBot="1" x14ac:dyDescent="0.35">
      <c r="B13" s="199" t="s">
        <v>37</v>
      </c>
      <c r="C13" s="225"/>
      <c r="D13" s="39">
        <f>D14+D15</f>
        <v>0</v>
      </c>
      <c r="E13" s="39">
        <f>E14+E15</f>
        <v>0</v>
      </c>
      <c r="F13" s="39">
        <f>F14+F15</f>
        <v>0</v>
      </c>
      <c r="G13" s="29">
        <f>D13+E13+F13</f>
        <v>0</v>
      </c>
      <c r="H13" s="46" t="e">
        <f>G13/$G$35</f>
        <v>#DIV/0!</v>
      </c>
    </row>
    <row r="14" spans="2:8" ht="15.6" x14ac:dyDescent="0.3">
      <c r="B14" s="3"/>
      <c r="C14" s="5" t="s">
        <v>10</v>
      </c>
      <c r="D14" s="30"/>
      <c r="E14" s="31"/>
      <c r="F14" s="31"/>
      <c r="G14" s="32">
        <f t="shared" si="0"/>
        <v>0</v>
      </c>
      <c r="H14" s="47"/>
    </row>
    <row r="15" spans="2:8" ht="16.2" thickBot="1" x14ac:dyDescent="0.35">
      <c r="B15" s="3"/>
      <c r="C15" s="5" t="s">
        <v>11</v>
      </c>
      <c r="D15" s="36"/>
      <c r="E15" s="37"/>
      <c r="F15" s="37"/>
      <c r="G15" s="38">
        <f t="shared" si="0"/>
        <v>0</v>
      </c>
      <c r="H15" s="47"/>
    </row>
    <row r="16" spans="2:8" ht="16.2" thickBot="1" x14ac:dyDescent="0.35">
      <c r="B16" s="199" t="s">
        <v>43</v>
      </c>
      <c r="C16" s="225"/>
      <c r="D16" s="39">
        <f>D17+D18</f>
        <v>0</v>
      </c>
      <c r="E16" s="39">
        <f>E17+E18</f>
        <v>0</v>
      </c>
      <c r="F16" s="39">
        <f>F17+F18</f>
        <v>0</v>
      </c>
      <c r="G16" s="29">
        <f>D16+E16+F16</f>
        <v>0</v>
      </c>
      <c r="H16" s="46" t="e">
        <f>G16/$G$35</f>
        <v>#DIV/0!</v>
      </c>
    </row>
    <row r="17" spans="2:8" ht="15.6" x14ac:dyDescent="0.3">
      <c r="B17" s="3"/>
      <c r="C17" s="5" t="s">
        <v>12</v>
      </c>
      <c r="D17" s="30"/>
      <c r="E17" s="31"/>
      <c r="F17" s="31"/>
      <c r="G17" s="32">
        <f t="shared" si="0"/>
        <v>0</v>
      </c>
      <c r="H17" s="47"/>
    </row>
    <row r="18" spans="2:8" ht="16.2" thickBot="1" x14ac:dyDescent="0.35">
      <c r="B18" s="3"/>
      <c r="C18" s="7" t="s">
        <v>63</v>
      </c>
      <c r="D18" s="36"/>
      <c r="E18" s="37"/>
      <c r="F18" s="37"/>
      <c r="G18" s="38">
        <f t="shared" si="0"/>
        <v>0</v>
      </c>
      <c r="H18" s="47"/>
    </row>
    <row r="19" spans="2:8" ht="16.2" thickBot="1" x14ac:dyDescent="0.35">
      <c r="B19" s="223" t="s">
        <v>38</v>
      </c>
      <c r="C19" s="224"/>
      <c r="D19" s="28">
        <f>D20+D21+D22</f>
        <v>0</v>
      </c>
      <c r="E19" s="28">
        <f>E20+E21+E22</f>
        <v>0</v>
      </c>
      <c r="F19" s="28">
        <f>F20+F21+F22</f>
        <v>0</v>
      </c>
      <c r="G19" s="29">
        <f>D19+E19+F19</f>
        <v>0</v>
      </c>
      <c r="H19" s="46" t="e">
        <f>G19/$G$35</f>
        <v>#DIV/0!</v>
      </c>
    </row>
    <row r="20" spans="2:8" ht="15.6" x14ac:dyDescent="0.3">
      <c r="B20" s="3"/>
      <c r="C20" s="5" t="s">
        <v>13</v>
      </c>
      <c r="D20" s="30"/>
      <c r="E20" s="31"/>
      <c r="F20" s="31"/>
      <c r="G20" s="32">
        <f t="shared" si="0"/>
        <v>0</v>
      </c>
      <c r="H20" s="47"/>
    </row>
    <row r="21" spans="2:8" ht="15.6" x14ac:dyDescent="0.3">
      <c r="B21" s="3"/>
      <c r="C21" s="5" t="s">
        <v>14</v>
      </c>
      <c r="D21" s="33"/>
      <c r="E21" s="34"/>
      <c r="F21" s="34"/>
      <c r="G21" s="35">
        <f t="shared" si="0"/>
        <v>0</v>
      </c>
      <c r="H21" s="47"/>
    </row>
    <row r="22" spans="2:8" ht="16.2" thickBot="1" x14ac:dyDescent="0.35">
      <c r="B22" s="4"/>
      <c r="C22" s="6" t="s">
        <v>15</v>
      </c>
      <c r="D22" s="36"/>
      <c r="E22" s="37"/>
      <c r="F22" s="37"/>
      <c r="G22" s="38">
        <f t="shared" si="0"/>
        <v>0</v>
      </c>
      <c r="H22" s="47"/>
    </row>
    <row r="23" spans="2:8" ht="16.2" thickBot="1" x14ac:dyDescent="0.35">
      <c r="B23" s="199" t="s">
        <v>39</v>
      </c>
      <c r="C23" s="200"/>
      <c r="D23" s="39">
        <f>D24+D25+D26+D27+D28</f>
        <v>0</v>
      </c>
      <c r="E23" s="39">
        <f>E24+E25+E26+E27+E28</f>
        <v>0</v>
      </c>
      <c r="F23" s="39">
        <f>F24+F25+F26+F27+F28</f>
        <v>0</v>
      </c>
      <c r="G23" s="29">
        <f>D23+E23+F23</f>
        <v>0</v>
      </c>
      <c r="H23" s="46" t="e">
        <f>G23/$G$35</f>
        <v>#DIV/0!</v>
      </c>
    </row>
    <row r="24" spans="2:8" ht="15.6" x14ac:dyDescent="0.3">
      <c r="B24" s="3"/>
      <c r="C24" s="5" t="s">
        <v>16</v>
      </c>
      <c r="D24" s="30"/>
      <c r="E24" s="31"/>
      <c r="F24" s="31"/>
      <c r="G24" s="32">
        <f t="shared" ref="G24:G28" si="1">D24+E24+F24</f>
        <v>0</v>
      </c>
      <c r="H24" s="47"/>
    </row>
    <row r="25" spans="2:8" ht="15.6" x14ac:dyDescent="0.3">
      <c r="B25" s="3"/>
      <c r="C25" s="7" t="s">
        <v>23</v>
      </c>
      <c r="D25" s="33"/>
      <c r="E25" s="34"/>
      <c r="F25" s="34"/>
      <c r="G25" s="35">
        <f t="shared" si="1"/>
        <v>0</v>
      </c>
      <c r="H25" s="47"/>
    </row>
    <row r="26" spans="2:8" ht="15.6" x14ac:dyDescent="0.3">
      <c r="B26" s="3"/>
      <c r="C26" s="5" t="s">
        <v>17</v>
      </c>
      <c r="D26" s="33"/>
      <c r="E26" s="34"/>
      <c r="F26" s="34"/>
      <c r="G26" s="35">
        <f t="shared" si="1"/>
        <v>0</v>
      </c>
      <c r="H26" s="47"/>
    </row>
    <row r="27" spans="2:8" ht="15.6" x14ac:dyDescent="0.3">
      <c r="B27" s="3"/>
      <c r="C27" s="5" t="s">
        <v>18</v>
      </c>
      <c r="D27" s="33"/>
      <c r="E27" s="34"/>
      <c r="F27" s="34"/>
      <c r="G27" s="35">
        <f t="shared" si="1"/>
        <v>0</v>
      </c>
      <c r="H27" s="47"/>
    </row>
    <row r="28" spans="2:8" ht="16.2" thickBot="1" x14ac:dyDescent="0.35">
      <c r="B28" s="4"/>
      <c r="C28" s="6" t="s">
        <v>19</v>
      </c>
      <c r="D28" s="36"/>
      <c r="E28" s="37"/>
      <c r="F28" s="37"/>
      <c r="G28" s="38">
        <f t="shared" si="1"/>
        <v>0</v>
      </c>
      <c r="H28" s="47"/>
    </row>
    <row r="29" spans="2:8" ht="16.2" thickBot="1" x14ac:dyDescent="0.35">
      <c r="B29" s="199" t="s">
        <v>40</v>
      </c>
      <c r="C29" s="200"/>
      <c r="D29" s="39">
        <f>D30+D31+D32+D33+D34</f>
        <v>0</v>
      </c>
      <c r="E29" s="39">
        <f>E30+E31+E32+E33+E34</f>
        <v>0</v>
      </c>
      <c r="F29" s="39">
        <f>F30+F31+F32+F33+F34</f>
        <v>0</v>
      </c>
      <c r="G29" s="29">
        <f>D29+E29+F29</f>
        <v>0</v>
      </c>
      <c r="H29" s="46" t="e">
        <f>G29/$G$35</f>
        <v>#DIV/0!</v>
      </c>
    </row>
    <row r="30" spans="2:8" ht="15.6" x14ac:dyDescent="0.3">
      <c r="B30" s="3"/>
      <c r="C30" s="5" t="s">
        <v>31</v>
      </c>
      <c r="D30" s="30"/>
      <c r="E30" s="31"/>
      <c r="F30" s="31"/>
      <c r="G30" s="32">
        <f>D30+E30+F30</f>
        <v>0</v>
      </c>
      <c r="H30" s="47"/>
    </row>
    <row r="31" spans="2:8" ht="15.6" x14ac:dyDescent="0.3">
      <c r="B31" s="3"/>
      <c r="C31" s="7" t="s">
        <v>32</v>
      </c>
      <c r="D31" s="33"/>
      <c r="E31" s="34"/>
      <c r="F31" s="34"/>
      <c r="G31" s="35">
        <f t="shared" si="0"/>
        <v>0</v>
      </c>
      <c r="H31" s="47"/>
    </row>
    <row r="32" spans="2:8" ht="15.6" x14ac:dyDescent="0.3">
      <c r="B32" s="3"/>
      <c r="C32" s="5" t="s">
        <v>33</v>
      </c>
      <c r="D32" s="33"/>
      <c r="E32" s="34"/>
      <c r="F32" s="34"/>
      <c r="G32" s="35">
        <f t="shared" si="0"/>
        <v>0</v>
      </c>
      <c r="H32" s="47"/>
    </row>
    <row r="33" spans="2:24" ht="15.6" x14ac:dyDescent="0.3">
      <c r="B33" s="3"/>
      <c r="C33" s="5" t="s">
        <v>34</v>
      </c>
      <c r="D33" s="33"/>
      <c r="E33" s="34"/>
      <c r="F33" s="34"/>
      <c r="G33" s="35">
        <f t="shared" si="0"/>
        <v>0</v>
      </c>
      <c r="H33" s="47"/>
    </row>
    <row r="34" spans="2:24" ht="16.2" thickBot="1" x14ac:dyDescent="0.35">
      <c r="B34" s="4"/>
      <c r="C34" s="6" t="s">
        <v>7</v>
      </c>
      <c r="D34" s="36"/>
      <c r="E34" s="37"/>
      <c r="F34" s="37"/>
      <c r="G34" s="38">
        <f t="shared" si="0"/>
        <v>0</v>
      </c>
      <c r="H34" s="47"/>
    </row>
    <row r="35" spans="2:24" ht="24.75" customHeight="1" thickBot="1" x14ac:dyDescent="0.35">
      <c r="B35" s="248" t="s">
        <v>20</v>
      </c>
      <c r="C35" s="249"/>
      <c r="D35" s="132">
        <f>D6+D10+D13+D16+D19+D23+D29</f>
        <v>0</v>
      </c>
      <c r="E35" s="132">
        <f>E6+E10+E13+E16+E19+E23+E29</f>
        <v>0</v>
      </c>
      <c r="F35" s="132">
        <f>F6+F10+F13+F16+F19+F23+F29</f>
        <v>0</v>
      </c>
      <c r="G35" s="133">
        <f>D35+E35+F35</f>
        <v>0</v>
      </c>
      <c r="H35" s="134" t="e">
        <f>G35/$G$35</f>
        <v>#DIV/0!</v>
      </c>
    </row>
    <row r="36" spans="2:24" ht="18.600000000000001" thickBot="1" x14ac:dyDescent="0.35">
      <c r="B36" s="226" t="s">
        <v>79</v>
      </c>
      <c r="C36" s="227"/>
      <c r="D36" s="227"/>
      <c r="E36" s="227"/>
      <c r="F36" s="228"/>
      <c r="G36" s="151">
        <f>IF(G35*2.5%&gt;50000,50000,G35*2.5%)</f>
        <v>0</v>
      </c>
      <c r="H36" s="152"/>
    </row>
    <row r="37" spans="2:24" ht="18.600000000000001" thickBot="1" x14ac:dyDescent="0.35">
      <c r="B37" s="229" t="s">
        <v>103</v>
      </c>
      <c r="C37" s="230"/>
      <c r="D37" s="230"/>
      <c r="E37" s="230"/>
      <c r="F37" s="231"/>
      <c r="G37" s="149">
        <f>G35+G36</f>
        <v>0</v>
      </c>
      <c r="H37" s="150"/>
    </row>
    <row r="39" spans="2:24" x14ac:dyDescent="0.3">
      <c r="B39" s="234" t="s">
        <v>85</v>
      </c>
      <c r="C39" s="234"/>
      <c r="D39" s="234"/>
      <c r="E39" s="234"/>
      <c r="F39" s="234"/>
      <c r="G39" s="234"/>
      <c r="H39" s="234"/>
    </row>
    <row r="40" spans="2:24" ht="42" customHeight="1" x14ac:dyDescent="0.3">
      <c r="B40" s="235" t="s">
        <v>83</v>
      </c>
      <c r="C40" s="235"/>
      <c r="D40" s="235"/>
      <c r="E40" s="235"/>
      <c r="F40" s="235"/>
      <c r="G40" s="235"/>
      <c r="H40" s="235"/>
    </row>
    <row r="41" spans="2:24" ht="43.8" customHeight="1" x14ac:dyDescent="0.3">
      <c r="B41" s="236" t="s">
        <v>112</v>
      </c>
      <c r="C41" s="236"/>
      <c r="D41" s="236"/>
      <c r="E41" s="236"/>
      <c r="F41" s="236"/>
      <c r="G41" s="236"/>
      <c r="H41" s="236"/>
    </row>
    <row r="42" spans="2:24" x14ac:dyDescent="0.3">
      <c r="B42" s="234" t="s">
        <v>21</v>
      </c>
      <c r="C42" s="234"/>
      <c r="D42" s="234"/>
      <c r="E42" s="234"/>
      <c r="F42" s="234"/>
      <c r="G42" s="234"/>
      <c r="H42" s="234"/>
    </row>
    <row r="43" spans="2:24" x14ac:dyDescent="0.3">
      <c r="B43" s="234" t="s">
        <v>22</v>
      </c>
      <c r="C43" s="234"/>
      <c r="D43" s="234"/>
      <c r="E43" s="234"/>
      <c r="F43" s="234"/>
      <c r="G43" s="234"/>
      <c r="H43" s="234"/>
    </row>
    <row r="44" spans="2:24" ht="15" thickBot="1" x14ac:dyDescent="0.35"/>
    <row r="45" spans="2:24" ht="52.8" customHeight="1" thickBot="1" x14ac:dyDescent="0.35">
      <c r="B45" s="174" t="s">
        <v>105</v>
      </c>
      <c r="C45" s="174"/>
      <c r="D45" s="174"/>
      <c r="E45" s="174"/>
      <c r="F45" s="174"/>
      <c r="G45" s="174"/>
      <c r="H45" s="174"/>
      <c r="J45" s="250" t="s">
        <v>110</v>
      </c>
      <c r="K45" s="210"/>
      <c r="L45" s="210"/>
      <c r="M45" s="210"/>
      <c r="N45" s="210"/>
      <c r="O45" s="210"/>
      <c r="P45" s="211"/>
      <c r="R45" s="209" t="s">
        <v>77</v>
      </c>
      <c r="S45" s="210"/>
      <c r="T45" s="210"/>
      <c r="U45" s="210"/>
      <c r="V45" s="210"/>
      <c r="W45" s="210"/>
      <c r="X45" s="211"/>
    </row>
    <row r="46" spans="2:24" s="11" customFormat="1" ht="25.2" customHeight="1" thickBot="1" x14ac:dyDescent="0.35">
      <c r="B46" s="21"/>
      <c r="C46" s="21"/>
      <c r="D46" s="21"/>
      <c r="E46" s="21"/>
      <c r="F46" s="21"/>
      <c r="G46" s="21"/>
      <c r="H46" s="21"/>
      <c r="J46" s="107"/>
      <c r="K46" s="145" t="s">
        <v>95</v>
      </c>
      <c r="L46" s="108" t="s">
        <v>0</v>
      </c>
      <c r="M46" s="109" t="s">
        <v>1</v>
      </c>
      <c r="N46" s="126" t="s">
        <v>2</v>
      </c>
      <c r="O46" s="127" t="s">
        <v>3</v>
      </c>
      <c r="P46" s="127" t="s">
        <v>27</v>
      </c>
      <c r="R46" s="106"/>
      <c r="S46" s="155" t="s">
        <v>95</v>
      </c>
      <c r="T46" s="156" t="s">
        <v>0</v>
      </c>
      <c r="U46" s="157" t="s">
        <v>1</v>
      </c>
      <c r="V46" s="158" t="s">
        <v>2</v>
      </c>
      <c r="W46" s="142" t="s">
        <v>3</v>
      </c>
      <c r="X46" s="127" t="s">
        <v>27</v>
      </c>
    </row>
    <row r="47" spans="2:24" s="11" customFormat="1" ht="21.75" customHeight="1" thickTop="1" x14ac:dyDescent="0.3">
      <c r="B47" s="220" t="s">
        <v>47</v>
      </c>
      <c r="C47" s="221"/>
      <c r="D47" s="221"/>
      <c r="E47" s="221"/>
      <c r="F47" s="221"/>
      <c r="G47" s="221"/>
      <c r="H47" s="222"/>
      <c r="J47" s="105" t="s">
        <v>67</v>
      </c>
      <c r="K47" s="143"/>
      <c r="L47" s="110"/>
      <c r="M47" s="111"/>
      <c r="N47" s="120"/>
      <c r="O47" s="123">
        <f>L47+M47+N47</f>
        <v>0</v>
      </c>
      <c r="P47" s="123" t="e">
        <f>O47/$O$57</f>
        <v>#DIV/0!</v>
      </c>
      <c r="R47" s="105" t="s">
        <v>67</v>
      </c>
      <c r="S47" s="143"/>
      <c r="T47" s="110"/>
      <c r="U47" s="111"/>
      <c r="V47" s="120"/>
      <c r="W47" s="123">
        <f>T47+U47+V47</f>
        <v>0</v>
      </c>
      <c r="X47" s="123" t="e">
        <f>W47/$W$57</f>
        <v>#DIV/0!</v>
      </c>
    </row>
    <row r="48" spans="2:24" ht="15.6" x14ac:dyDescent="0.3">
      <c r="B48" s="197"/>
      <c r="C48" s="198"/>
      <c r="D48" s="13" t="s">
        <v>0</v>
      </c>
      <c r="E48" s="13" t="s">
        <v>1</v>
      </c>
      <c r="F48" s="13" t="s">
        <v>2</v>
      </c>
      <c r="G48" s="17" t="s">
        <v>3</v>
      </c>
      <c r="H48" s="14" t="s">
        <v>27</v>
      </c>
      <c r="I48" s="91"/>
      <c r="J48" s="105" t="s">
        <v>68</v>
      </c>
      <c r="K48" s="143"/>
      <c r="L48" s="112"/>
      <c r="M48" s="113"/>
      <c r="N48" s="121"/>
      <c r="O48" s="124">
        <f t="shared" ref="O48:O56" si="2">L48+M48+N48</f>
        <v>0</v>
      </c>
      <c r="P48" s="124" t="e">
        <f>O48/$O$57</f>
        <v>#DIV/0!</v>
      </c>
      <c r="R48" s="105" t="s">
        <v>68</v>
      </c>
      <c r="S48" s="143"/>
      <c r="T48" s="112"/>
      <c r="U48" s="113"/>
      <c r="V48" s="121"/>
      <c r="W48" s="124">
        <f t="shared" ref="W48:W56" si="3">T48+U48+V48</f>
        <v>0</v>
      </c>
      <c r="X48" s="124" t="e">
        <f>W48/$W$57</f>
        <v>#DIV/0!</v>
      </c>
    </row>
    <row r="49" spans="2:28" ht="15.6" x14ac:dyDescent="0.3">
      <c r="B49" s="196" t="s">
        <v>50</v>
      </c>
      <c r="C49" s="187"/>
      <c r="D49" s="40">
        <f>D51+D53</f>
        <v>0</v>
      </c>
      <c r="E49" s="40">
        <f>E51+E53</f>
        <v>0</v>
      </c>
      <c r="F49" s="40">
        <f>F51+F53</f>
        <v>0</v>
      </c>
      <c r="G49" s="41" t="e">
        <f>SUM(G51:G54)</f>
        <v>#DIV/0!</v>
      </c>
      <c r="H49" s="69"/>
      <c r="J49" s="105" t="s">
        <v>69</v>
      </c>
      <c r="K49" s="143"/>
      <c r="L49" s="112"/>
      <c r="M49" s="113"/>
      <c r="N49" s="121"/>
      <c r="O49" s="124">
        <f t="shared" si="2"/>
        <v>0</v>
      </c>
      <c r="P49" s="124" t="e">
        <f t="shared" ref="P49:P56" si="4">O49/$O$57</f>
        <v>#DIV/0!</v>
      </c>
      <c r="R49" s="105" t="s">
        <v>69</v>
      </c>
      <c r="S49" s="143"/>
      <c r="T49" s="112"/>
      <c r="U49" s="113"/>
      <c r="V49" s="121"/>
      <c r="W49" s="124">
        <f t="shared" si="3"/>
        <v>0</v>
      </c>
      <c r="X49" s="124" t="e">
        <f t="shared" ref="X49:X56" si="5">W49/$W$57</f>
        <v>#DIV/0!</v>
      </c>
    </row>
    <row r="50" spans="2:28" ht="20.25" customHeight="1" x14ac:dyDescent="0.3">
      <c r="B50" s="80"/>
      <c r="C50" s="75" t="s">
        <v>56</v>
      </c>
      <c r="D50" s="76"/>
      <c r="E50" s="76"/>
      <c r="F50" s="77"/>
      <c r="G50" s="78"/>
      <c r="H50" s="79"/>
      <c r="J50" s="105" t="s">
        <v>70</v>
      </c>
      <c r="K50" s="143"/>
      <c r="L50" s="112"/>
      <c r="M50" s="113"/>
      <c r="N50" s="121"/>
      <c r="O50" s="124">
        <f t="shared" si="2"/>
        <v>0</v>
      </c>
      <c r="P50" s="124" t="e">
        <f t="shared" si="4"/>
        <v>#DIV/0!</v>
      </c>
      <c r="R50" s="105" t="s">
        <v>70</v>
      </c>
      <c r="S50" s="143"/>
      <c r="T50" s="112"/>
      <c r="U50" s="113"/>
      <c r="V50" s="121"/>
      <c r="W50" s="124">
        <f t="shared" si="3"/>
        <v>0</v>
      </c>
      <c r="X50" s="124" t="e">
        <f t="shared" si="5"/>
        <v>#DIV/0!</v>
      </c>
    </row>
    <row r="51" spans="2:28" ht="15.6" x14ac:dyDescent="0.3">
      <c r="B51" s="188" t="s">
        <v>81</v>
      </c>
      <c r="C51" s="61" t="s">
        <v>97</v>
      </c>
      <c r="D51" s="62">
        <f>L57</f>
        <v>0</v>
      </c>
      <c r="E51" s="62">
        <f>M57</f>
        <v>0</v>
      </c>
      <c r="F51" s="62">
        <f>N57</f>
        <v>0</v>
      </c>
      <c r="G51" s="67">
        <f t="shared" ref="G51:G60" si="6">D51+E51+F51</f>
        <v>0</v>
      </c>
      <c r="H51" s="239" t="e">
        <f>(G51+G52+G53+G54)/G61</f>
        <v>#DIV/0!</v>
      </c>
      <c r="J51" s="105" t="s">
        <v>71</v>
      </c>
      <c r="K51" s="143"/>
      <c r="L51" s="112"/>
      <c r="M51" s="113"/>
      <c r="N51" s="121"/>
      <c r="O51" s="124">
        <f t="shared" si="2"/>
        <v>0</v>
      </c>
      <c r="P51" s="124" t="e">
        <f t="shared" si="4"/>
        <v>#DIV/0!</v>
      </c>
      <c r="R51" s="105" t="s">
        <v>71</v>
      </c>
      <c r="S51" s="143"/>
      <c r="T51" s="112"/>
      <c r="U51" s="113"/>
      <c r="V51" s="121"/>
      <c r="W51" s="124">
        <f t="shared" si="3"/>
        <v>0</v>
      </c>
      <c r="X51" s="124" t="e">
        <f t="shared" si="5"/>
        <v>#DIV/0!</v>
      </c>
    </row>
    <row r="52" spans="2:28" ht="34.5" customHeight="1" x14ac:dyDescent="0.3">
      <c r="B52" s="189"/>
      <c r="C52" s="103" t="s">
        <v>99</v>
      </c>
      <c r="D52" s="100">
        <f>T57</f>
        <v>0</v>
      </c>
      <c r="E52" s="100">
        <f>U57</f>
        <v>0</v>
      </c>
      <c r="F52" s="100">
        <f>V57</f>
        <v>0</v>
      </c>
      <c r="G52" s="136">
        <f t="shared" si="6"/>
        <v>0</v>
      </c>
      <c r="H52" s="251"/>
      <c r="J52" s="105" t="s">
        <v>72</v>
      </c>
      <c r="K52" s="143"/>
      <c r="L52" s="112"/>
      <c r="M52" s="113"/>
      <c r="N52" s="121"/>
      <c r="O52" s="124">
        <f t="shared" si="2"/>
        <v>0</v>
      </c>
      <c r="P52" s="124" t="e">
        <f t="shared" si="4"/>
        <v>#DIV/0!</v>
      </c>
      <c r="R52" s="105" t="s">
        <v>72</v>
      </c>
      <c r="S52" s="143"/>
      <c r="T52" s="112"/>
      <c r="U52" s="113"/>
      <c r="V52" s="121"/>
      <c r="W52" s="124">
        <f t="shared" si="3"/>
        <v>0</v>
      </c>
      <c r="X52" s="124" t="e">
        <f t="shared" si="5"/>
        <v>#DIV/0!</v>
      </c>
    </row>
    <row r="53" spans="2:28" ht="30.6" customHeight="1" x14ac:dyDescent="0.3">
      <c r="B53" s="189"/>
      <c r="C53" s="103" t="s">
        <v>98</v>
      </c>
      <c r="D53" s="100">
        <f>L71</f>
        <v>0</v>
      </c>
      <c r="E53" s="100">
        <f>M71</f>
        <v>0</v>
      </c>
      <c r="F53" s="100">
        <f>N71</f>
        <v>0</v>
      </c>
      <c r="G53" s="136" t="e">
        <f>IF((D53+E53+F53)/(G51+G52)&gt;1,G51,(D53+E53+F53))</f>
        <v>#DIV/0!</v>
      </c>
      <c r="H53" s="251"/>
      <c r="I53" s="137" t="s">
        <v>60</v>
      </c>
      <c r="J53" s="105" t="s">
        <v>73</v>
      </c>
      <c r="K53" s="143"/>
      <c r="L53" s="112"/>
      <c r="M53" s="113"/>
      <c r="N53" s="121"/>
      <c r="O53" s="124">
        <f t="shared" si="2"/>
        <v>0</v>
      </c>
      <c r="P53" s="124" t="e">
        <f t="shared" si="4"/>
        <v>#DIV/0!</v>
      </c>
      <c r="R53" s="105" t="s">
        <v>73</v>
      </c>
      <c r="S53" s="143"/>
      <c r="T53" s="112"/>
      <c r="U53" s="113"/>
      <c r="V53" s="121"/>
      <c r="W53" s="124">
        <f t="shared" si="3"/>
        <v>0</v>
      </c>
      <c r="X53" s="124" t="e">
        <f t="shared" si="5"/>
        <v>#DIV/0!</v>
      </c>
    </row>
    <row r="54" spans="2:28" ht="15.6" x14ac:dyDescent="0.3">
      <c r="B54" s="190"/>
      <c r="C54" s="64" t="s">
        <v>96</v>
      </c>
      <c r="D54" s="65"/>
      <c r="E54" s="65"/>
      <c r="F54" s="65"/>
      <c r="G54" s="68">
        <f>D66</f>
        <v>0</v>
      </c>
      <c r="H54" s="240"/>
      <c r="I54" s="90"/>
      <c r="J54" s="105" t="s">
        <v>74</v>
      </c>
      <c r="K54" s="143"/>
      <c r="L54" s="112"/>
      <c r="M54" s="113"/>
      <c r="N54" s="121"/>
      <c r="O54" s="124">
        <f t="shared" si="2"/>
        <v>0</v>
      </c>
      <c r="P54" s="124" t="e">
        <f t="shared" si="4"/>
        <v>#DIV/0!</v>
      </c>
      <c r="R54" s="105" t="s">
        <v>74</v>
      </c>
      <c r="S54" s="143"/>
      <c r="T54" s="112"/>
      <c r="U54" s="113"/>
      <c r="V54" s="121"/>
      <c r="W54" s="124">
        <f t="shared" si="3"/>
        <v>0</v>
      </c>
      <c r="X54" s="124" t="e">
        <f t="shared" si="5"/>
        <v>#DIV/0!</v>
      </c>
    </row>
    <row r="55" spans="2:28" ht="15.6" x14ac:dyDescent="0.3">
      <c r="B55" s="196" t="s">
        <v>94</v>
      </c>
      <c r="C55" s="187"/>
      <c r="D55" s="40">
        <f>D56+D59+D60+D57</f>
        <v>0</v>
      </c>
      <c r="E55" s="40">
        <f>E56+E59+E60+E57</f>
        <v>0</v>
      </c>
      <c r="F55" s="40">
        <f>F56+F59+F60+F57</f>
        <v>0</v>
      </c>
      <c r="G55" s="41">
        <f>SUM(G56:G60)</f>
        <v>0</v>
      </c>
      <c r="H55" s="69" t="e">
        <f>G55/G61</f>
        <v>#DIV/0!</v>
      </c>
      <c r="J55" s="105" t="s">
        <v>75</v>
      </c>
      <c r="K55" s="143"/>
      <c r="L55" s="112"/>
      <c r="M55" s="113"/>
      <c r="N55" s="121"/>
      <c r="O55" s="124">
        <f t="shared" si="2"/>
        <v>0</v>
      </c>
      <c r="P55" s="124" t="e">
        <f t="shared" si="4"/>
        <v>#DIV/0!</v>
      </c>
      <c r="R55" s="105" t="s">
        <v>75</v>
      </c>
      <c r="S55" s="143"/>
      <c r="T55" s="112"/>
      <c r="U55" s="113"/>
      <c r="V55" s="121"/>
      <c r="W55" s="124">
        <f t="shared" si="3"/>
        <v>0</v>
      </c>
      <c r="X55" s="124" t="e">
        <f t="shared" si="5"/>
        <v>#DIV/0!</v>
      </c>
    </row>
    <row r="56" spans="2:28" ht="30" customHeight="1" thickBot="1" x14ac:dyDescent="0.35">
      <c r="B56" s="188" t="s">
        <v>93</v>
      </c>
      <c r="C56" s="61" t="s">
        <v>54</v>
      </c>
      <c r="D56" s="62"/>
      <c r="E56" s="62"/>
      <c r="F56" s="62"/>
      <c r="G56" s="67">
        <f t="shared" si="6"/>
        <v>0</v>
      </c>
      <c r="H56" s="239" t="e">
        <f>(G56+G57)/G61</f>
        <v>#DIV/0!</v>
      </c>
      <c r="J56" s="106" t="s">
        <v>76</v>
      </c>
      <c r="K56" s="144"/>
      <c r="L56" s="114"/>
      <c r="M56" s="115"/>
      <c r="N56" s="122"/>
      <c r="O56" s="125">
        <f t="shared" si="2"/>
        <v>0</v>
      </c>
      <c r="P56" s="124" t="e">
        <f t="shared" si="4"/>
        <v>#DIV/0!</v>
      </c>
      <c r="R56" s="106" t="s">
        <v>76</v>
      </c>
      <c r="S56" s="144"/>
      <c r="T56" s="114"/>
      <c r="U56" s="115"/>
      <c r="V56" s="122"/>
      <c r="W56" s="125">
        <f t="shared" si="3"/>
        <v>0</v>
      </c>
      <c r="X56" s="124" t="e">
        <f t="shared" si="5"/>
        <v>#DIV/0!</v>
      </c>
    </row>
    <row r="57" spans="2:28" ht="30" customHeight="1" thickBot="1" x14ac:dyDescent="0.35">
      <c r="B57" s="189"/>
      <c r="C57" s="103" t="s">
        <v>51</v>
      </c>
      <c r="D57" s="100"/>
      <c r="E57" s="100"/>
      <c r="F57" s="100"/>
      <c r="G57" s="136">
        <f t="shared" si="6"/>
        <v>0</v>
      </c>
      <c r="H57" s="240"/>
      <c r="J57" s="172" t="s">
        <v>3</v>
      </c>
      <c r="K57" s="173"/>
      <c r="L57" s="118">
        <f>SUM(L47:L56)</f>
        <v>0</v>
      </c>
      <c r="M57" s="119">
        <f t="shared" ref="M57:O57" si="7">SUM(M47:M56)</f>
        <v>0</v>
      </c>
      <c r="N57" s="128">
        <f t="shared" si="7"/>
        <v>0</v>
      </c>
      <c r="O57" s="129">
        <f t="shared" si="7"/>
        <v>0</v>
      </c>
      <c r="P57" s="129" t="e">
        <f>SUM(P47:P56)</f>
        <v>#DIV/0!</v>
      </c>
      <c r="R57" s="172" t="s">
        <v>3</v>
      </c>
      <c r="S57" s="173"/>
      <c r="T57" s="116">
        <f>SUM(T47:T56)</f>
        <v>0</v>
      </c>
      <c r="U57" s="117">
        <f t="shared" ref="U57:W57" si="8">SUM(U47:U56)</f>
        <v>0</v>
      </c>
      <c r="V57" s="130">
        <f t="shared" si="8"/>
        <v>0</v>
      </c>
      <c r="W57" s="131">
        <f t="shared" si="8"/>
        <v>0</v>
      </c>
      <c r="X57" s="129" t="e">
        <f>SUM(X47:X56)</f>
        <v>#DIV/0!</v>
      </c>
    </row>
    <row r="58" spans="2:28" ht="16.2" thickBot="1" x14ac:dyDescent="0.35">
      <c r="B58" s="190"/>
      <c r="C58" s="64" t="s">
        <v>92</v>
      </c>
      <c r="D58" s="65"/>
      <c r="E58" s="65"/>
      <c r="F58" s="65"/>
      <c r="G58" s="68">
        <f>D67</f>
        <v>0</v>
      </c>
      <c r="H58" s="92"/>
    </row>
    <row r="59" spans="2:28" ht="20.399999999999999" thickBot="1" x14ac:dyDescent="0.35">
      <c r="B59" s="18"/>
      <c r="C59" s="16" t="s">
        <v>26</v>
      </c>
      <c r="D59" s="44"/>
      <c r="E59" s="44"/>
      <c r="F59" s="44"/>
      <c r="G59" s="45">
        <f t="shared" si="6"/>
        <v>0</v>
      </c>
      <c r="H59" s="71" t="e">
        <f>G59/G61</f>
        <v>#DIV/0!</v>
      </c>
      <c r="J59" s="209" t="s">
        <v>82</v>
      </c>
      <c r="K59" s="210"/>
      <c r="L59" s="210"/>
      <c r="M59" s="210"/>
      <c r="N59" s="210"/>
      <c r="O59" s="210"/>
      <c r="P59" s="211"/>
    </row>
    <row r="60" spans="2:28" ht="16.2" thickBot="1" x14ac:dyDescent="0.35">
      <c r="B60" s="15"/>
      <c r="C60" s="16" t="s">
        <v>55</v>
      </c>
      <c r="D60" s="42"/>
      <c r="E60" s="42"/>
      <c r="F60" s="42"/>
      <c r="G60" s="43">
        <f t="shared" si="6"/>
        <v>0</v>
      </c>
      <c r="H60" s="70" t="e">
        <f>G60/G61</f>
        <v>#DIV/0!</v>
      </c>
      <c r="J60" s="107"/>
      <c r="K60" s="108" t="s">
        <v>95</v>
      </c>
      <c r="L60" s="108" t="s">
        <v>0</v>
      </c>
      <c r="M60" s="109" t="s">
        <v>1</v>
      </c>
      <c r="N60" s="126" t="s">
        <v>2</v>
      </c>
      <c r="O60" s="127" t="s">
        <v>3</v>
      </c>
      <c r="P60" s="127" t="s">
        <v>27</v>
      </c>
    </row>
    <row r="61" spans="2:28" ht="18.600000000000001" thickBot="1" x14ac:dyDescent="0.4">
      <c r="B61" s="194" t="s">
        <v>24</v>
      </c>
      <c r="C61" s="195"/>
      <c r="D61" s="163">
        <f>D49+D55</f>
        <v>0</v>
      </c>
      <c r="E61" s="163">
        <f>E49+E55</f>
        <v>0</v>
      </c>
      <c r="F61" s="163">
        <f>F49+F55</f>
        <v>0</v>
      </c>
      <c r="G61" s="169" t="e">
        <f>G49+G55</f>
        <v>#DIV/0!</v>
      </c>
      <c r="H61" s="170" t="e">
        <f>H49+H55</f>
        <v>#DIV/0!</v>
      </c>
      <c r="J61" s="105" t="s">
        <v>67</v>
      </c>
      <c r="K61" s="143"/>
      <c r="L61" s="110"/>
      <c r="M61" s="111"/>
      <c r="N61" s="120"/>
      <c r="O61" s="123">
        <f>L61+M61+N61</f>
        <v>0</v>
      </c>
      <c r="P61" s="123" t="e">
        <f>O61/$O$71</f>
        <v>#DIV/0!</v>
      </c>
    </row>
    <row r="62" spans="2:28" ht="15.75" customHeight="1" thickTop="1" x14ac:dyDescent="0.3">
      <c r="B62" s="241"/>
      <c r="C62" s="241"/>
      <c r="D62" s="241"/>
      <c r="E62" s="241"/>
      <c r="F62" s="241"/>
      <c r="G62" s="241"/>
      <c r="H62" s="241"/>
      <c r="J62" s="105" t="s">
        <v>68</v>
      </c>
      <c r="K62" s="143"/>
      <c r="L62" s="112"/>
      <c r="M62" s="113"/>
      <c r="N62" s="121"/>
      <c r="O62" s="124">
        <f t="shared" ref="O62:O70" si="9">L62+M62+N62</f>
        <v>0</v>
      </c>
      <c r="P62" s="124" t="e">
        <f>O62/$O$71</f>
        <v>#DIV/0!</v>
      </c>
      <c r="AB62" t="s">
        <v>28</v>
      </c>
    </row>
    <row r="63" spans="2:28" s="11" customFormat="1" ht="21.75" customHeight="1" thickBot="1" x14ac:dyDescent="0.35">
      <c r="B63"/>
      <c r="C63"/>
      <c r="D63"/>
      <c r="E63"/>
      <c r="F63"/>
      <c r="G63"/>
      <c r="H63"/>
      <c r="J63" s="105" t="s">
        <v>69</v>
      </c>
      <c r="K63" s="143"/>
      <c r="L63" s="112"/>
      <c r="M63" s="113"/>
      <c r="N63" s="121"/>
      <c r="O63" s="124">
        <f t="shared" si="9"/>
        <v>0</v>
      </c>
      <c r="P63" s="124" t="e">
        <f t="shared" ref="P63:P70" si="10">O63/$O$71</f>
        <v>#DIV/0!</v>
      </c>
      <c r="AB63" s="11" t="s">
        <v>29</v>
      </c>
    </row>
    <row r="64" spans="2:28" ht="14.4" customHeight="1" thickTop="1" x14ac:dyDescent="0.3">
      <c r="B64" s="191" t="s">
        <v>30</v>
      </c>
      <c r="C64" s="192"/>
      <c r="D64" s="193"/>
      <c r="E64" s="11"/>
      <c r="F64" s="11"/>
      <c r="G64" s="11"/>
      <c r="H64" s="11"/>
      <c r="J64" s="105" t="s">
        <v>70</v>
      </c>
      <c r="K64" s="143"/>
      <c r="L64" s="112"/>
      <c r="M64" s="113"/>
      <c r="N64" s="121"/>
      <c r="O64" s="124">
        <f t="shared" si="9"/>
        <v>0</v>
      </c>
      <c r="P64" s="124" t="e">
        <f t="shared" si="10"/>
        <v>#DIV/0!</v>
      </c>
    </row>
    <row r="65" spans="2:16" ht="19.5" customHeight="1" x14ac:dyDescent="0.3">
      <c r="B65" s="204" t="s">
        <v>111</v>
      </c>
      <c r="C65" s="205"/>
      <c r="D65" s="89">
        <f>D66+D67</f>
        <v>0</v>
      </c>
      <c r="E65" t="s">
        <v>58</v>
      </c>
      <c r="J65" s="105" t="s">
        <v>71</v>
      </c>
      <c r="K65" s="143"/>
      <c r="L65" s="112"/>
      <c r="M65" s="113"/>
      <c r="N65" s="121"/>
      <c r="O65" s="124">
        <f t="shared" si="9"/>
        <v>0</v>
      </c>
      <c r="P65" s="124" t="e">
        <f t="shared" si="10"/>
        <v>#DIV/0!</v>
      </c>
    </row>
    <row r="66" spans="2:16" ht="31.5" customHeight="1" x14ac:dyDescent="0.3">
      <c r="B66" s="15"/>
      <c r="C66" s="16" t="s">
        <v>80</v>
      </c>
      <c r="D66" s="135">
        <f>IF(G35*2/100&gt;40000,40000,G35*2%)</f>
        <v>0</v>
      </c>
      <c r="E66" s="90"/>
      <c r="F66" s="12"/>
      <c r="G66" s="20"/>
      <c r="J66" s="105" t="s">
        <v>72</v>
      </c>
      <c r="K66" s="143"/>
      <c r="L66" s="112"/>
      <c r="M66" s="113"/>
      <c r="N66" s="121"/>
      <c r="O66" s="124">
        <f t="shared" si="9"/>
        <v>0</v>
      </c>
      <c r="P66" s="124" t="e">
        <f t="shared" si="10"/>
        <v>#DIV/0!</v>
      </c>
    </row>
    <row r="67" spans="2:16" ht="17.25" customHeight="1" thickBot="1" x14ac:dyDescent="0.35">
      <c r="B67" s="15"/>
      <c r="C67" s="16" t="s">
        <v>91</v>
      </c>
      <c r="D67" s="87">
        <f>IF(G35*0.5/100&gt;10000,10000,G35*0.5%)</f>
        <v>0</v>
      </c>
      <c r="E67" s="90"/>
      <c r="J67" s="105" t="s">
        <v>73</v>
      </c>
      <c r="K67" s="143"/>
      <c r="L67" s="112"/>
      <c r="M67" s="113"/>
      <c r="N67" s="121"/>
      <c r="O67" s="124">
        <f t="shared" si="9"/>
        <v>0</v>
      </c>
      <c r="P67" s="124" t="e">
        <f t="shared" si="10"/>
        <v>#DIV/0!</v>
      </c>
    </row>
    <row r="68" spans="2:16" ht="15" thickTop="1" x14ac:dyDescent="0.3">
      <c r="B68" s="206" t="s">
        <v>25</v>
      </c>
      <c r="C68" s="207"/>
      <c r="D68" s="208"/>
      <c r="J68" s="105" t="s">
        <v>74</v>
      </c>
      <c r="K68" s="143"/>
      <c r="L68" s="112"/>
      <c r="M68" s="113"/>
      <c r="N68" s="121"/>
      <c r="O68" s="124">
        <f t="shared" si="9"/>
        <v>0</v>
      </c>
      <c r="P68" s="124" t="e">
        <f t="shared" si="10"/>
        <v>#DIV/0!</v>
      </c>
    </row>
    <row r="69" spans="2:16" s="11" customFormat="1" ht="49.5" customHeight="1" thickBot="1" x14ac:dyDescent="0.35">
      <c r="B69" s="10"/>
      <c r="C69" s="19" t="s">
        <v>45</v>
      </c>
      <c r="D69" s="87" t="e">
        <f>IF(G69="oui",(G6+G10+G13+G16+G19)*27/100*H56,0)</f>
        <v>#DIV/0!</v>
      </c>
      <c r="E69" s="12" t="s">
        <v>46</v>
      </c>
      <c r="F69" s="12" t="s">
        <v>64</v>
      </c>
      <c r="G69" s="20" t="s">
        <v>28</v>
      </c>
      <c r="H69"/>
      <c r="J69" s="105" t="s">
        <v>75</v>
      </c>
      <c r="K69" s="143"/>
      <c r="L69" s="112"/>
      <c r="M69" s="113"/>
      <c r="N69" s="121"/>
      <c r="O69" s="124">
        <f t="shared" si="9"/>
        <v>0</v>
      </c>
      <c r="P69" s="124" t="e">
        <f t="shared" si="10"/>
        <v>#DIV/0!</v>
      </c>
    </row>
    <row r="70" spans="2:16" s="11" customFormat="1" ht="21.75" customHeight="1" thickTop="1" thickBot="1" x14ac:dyDescent="0.35">
      <c r="B70"/>
      <c r="C70"/>
      <c r="D70"/>
      <c r="E70"/>
      <c r="F70"/>
      <c r="G70"/>
      <c r="H70"/>
      <c r="J70" s="106" t="s">
        <v>76</v>
      </c>
      <c r="K70" s="144"/>
      <c r="L70" s="114"/>
      <c r="M70" s="115"/>
      <c r="N70" s="122"/>
      <c r="O70" s="125">
        <f t="shared" si="9"/>
        <v>0</v>
      </c>
      <c r="P70" s="124" t="e">
        <f t="shared" si="10"/>
        <v>#DIV/0!</v>
      </c>
    </row>
    <row r="71" spans="2:16" ht="16.8" thickTop="1" thickBot="1" x14ac:dyDescent="0.35">
      <c r="B71" s="191" t="s">
        <v>49</v>
      </c>
      <c r="C71" s="192"/>
      <c r="D71" s="193"/>
      <c r="E71" s="11"/>
      <c r="F71" s="11"/>
      <c r="G71" s="11"/>
      <c r="H71" s="11"/>
      <c r="J71" s="172" t="s">
        <v>3</v>
      </c>
      <c r="K71" s="173"/>
      <c r="L71" s="118">
        <f>SUM(L61:L70)</f>
        <v>0</v>
      </c>
      <c r="M71" s="119">
        <f t="shared" ref="M71" si="11">SUM(M61:M70)</f>
        <v>0</v>
      </c>
      <c r="N71" s="128">
        <f t="shared" ref="N71" si="12">SUM(N61:N70)</f>
        <v>0</v>
      </c>
      <c r="O71" s="129">
        <f t="shared" ref="O71" si="13">SUM(O61:O70)</f>
        <v>0</v>
      </c>
      <c r="P71" s="129" t="e">
        <f>SUM(P61:P70)</f>
        <v>#DIV/0!</v>
      </c>
    </row>
    <row r="72" spans="2:16" x14ac:dyDescent="0.3">
      <c r="B72" s="148"/>
      <c r="C72" s="146" t="s">
        <v>48</v>
      </c>
      <c r="D72" s="48">
        <f>G56</f>
        <v>0</v>
      </c>
    </row>
    <row r="73" spans="2:16" ht="15.75" customHeight="1" x14ac:dyDescent="0.3">
      <c r="B73" s="148"/>
      <c r="C73" s="146" t="s">
        <v>90</v>
      </c>
      <c r="D73" s="48">
        <f>D67</f>
        <v>0</v>
      </c>
    </row>
    <row r="74" spans="2:16" ht="34.5" customHeight="1" x14ac:dyDescent="0.3">
      <c r="B74" s="148"/>
      <c r="C74" s="146" t="s">
        <v>41</v>
      </c>
      <c r="D74" s="48" t="e">
        <f>D69</f>
        <v>#DIV/0!</v>
      </c>
    </row>
    <row r="75" spans="2:16" ht="30.6" customHeight="1" thickBot="1" x14ac:dyDescent="0.35">
      <c r="B75" s="237" t="s">
        <v>84</v>
      </c>
      <c r="C75" s="238"/>
      <c r="D75" s="167" t="e">
        <f>D72+D73+D74</f>
        <v>#DIV/0!</v>
      </c>
    </row>
    <row r="76" spans="2:16" ht="15" thickTop="1" x14ac:dyDescent="0.3"/>
    <row r="77" spans="2:16" ht="41.25" customHeight="1" x14ac:dyDescent="0.3"/>
    <row r="78" spans="2:16" ht="36.6" customHeight="1" x14ac:dyDescent="0.35">
      <c r="B78" s="201" t="s">
        <v>57</v>
      </c>
      <c r="C78" s="201"/>
      <c r="D78" s="88" t="e">
        <f>(G57+G60)/G61</f>
        <v>#DIV/0!</v>
      </c>
    </row>
  </sheetData>
  <mergeCells count="46">
    <mergeCell ref="B43:H43"/>
    <mergeCell ref="B42:H42"/>
    <mergeCell ref="B40:H40"/>
    <mergeCell ref="B39:H39"/>
    <mergeCell ref="J45:P45"/>
    <mergeCell ref="J59:P59"/>
    <mergeCell ref="R45:X45"/>
    <mergeCell ref="D3:H3"/>
    <mergeCell ref="B29:C29"/>
    <mergeCell ref="B45:H45"/>
    <mergeCell ref="B47:H47"/>
    <mergeCell ref="R57:S57"/>
    <mergeCell ref="B36:F36"/>
    <mergeCell ref="J57:K57"/>
    <mergeCell ref="H51:H54"/>
    <mergeCell ref="B49:C49"/>
    <mergeCell ref="B55:C55"/>
    <mergeCell ref="B48:C48"/>
    <mergeCell ref="B51:B54"/>
    <mergeCell ref="B41:H41"/>
    <mergeCell ref="B78:C78"/>
    <mergeCell ref="B16:C16"/>
    <mergeCell ref="B2:H2"/>
    <mergeCell ref="B6:C6"/>
    <mergeCell ref="B10:C10"/>
    <mergeCell ref="B13:C13"/>
    <mergeCell ref="B4:C5"/>
    <mergeCell ref="D4:D5"/>
    <mergeCell ref="E4:E5"/>
    <mergeCell ref="F4:F5"/>
    <mergeCell ref="G4:G5"/>
    <mergeCell ref="H4:H5"/>
    <mergeCell ref="B19:C19"/>
    <mergeCell ref="B23:C23"/>
    <mergeCell ref="B35:C35"/>
    <mergeCell ref="B37:F37"/>
    <mergeCell ref="J71:K71"/>
    <mergeCell ref="B75:C75"/>
    <mergeCell ref="B68:D68"/>
    <mergeCell ref="H56:H57"/>
    <mergeCell ref="B65:C65"/>
    <mergeCell ref="B56:B58"/>
    <mergeCell ref="B61:C61"/>
    <mergeCell ref="B64:D64"/>
    <mergeCell ref="B71:D71"/>
    <mergeCell ref="B62:H62"/>
  </mergeCells>
  <conditionalFormatting sqref="D75">
    <cfRule type="cellIs" dxfId="7" priority="7" operator="greaterThan">
      <formula>1000000</formula>
    </cfRule>
  </conditionalFormatting>
  <conditionalFormatting sqref="D78">
    <cfRule type="cellIs" dxfId="6" priority="4" operator="greaterThan">
      <formula>50%</formula>
    </cfRule>
  </conditionalFormatting>
  <conditionalFormatting sqref="G37">
    <cfRule type="cellIs" dxfId="5" priority="3" operator="notEqual">
      <formula>$G$53</formula>
    </cfRule>
  </conditionalFormatting>
  <conditionalFormatting sqref="G61">
    <cfRule type="cellIs" dxfId="4" priority="1" operator="notEqual">
      <formula>$G$37</formula>
    </cfRule>
  </conditionalFormatting>
  <conditionalFormatting sqref="H16">
    <cfRule type="cellIs" dxfId="3" priority="11" operator="greaterThan">
      <formula>0.25</formula>
    </cfRule>
  </conditionalFormatting>
  <conditionalFormatting sqref="H51:H54">
    <cfRule type="cellIs" dxfId="2" priority="2" operator="lessThan">
      <formula>0.4</formula>
    </cfRule>
  </conditionalFormatting>
  <conditionalFormatting sqref="H55">
    <cfRule type="cellIs" dxfId="1" priority="9" operator="greaterThan">
      <formula>0.6</formula>
    </cfRule>
  </conditionalFormatting>
  <conditionalFormatting sqref="H56">
    <cfRule type="cellIs" dxfId="0" priority="8" operator="greaterThan">
      <formula>0.2</formula>
    </cfRule>
  </conditionalFormatting>
  <dataValidations count="2">
    <dataValidation type="list" allowBlank="1" showInputMessage="1" showErrorMessage="1" sqref="G66" xr:uid="{2F0DDCAE-9E8D-4627-B3CB-74DBA5775912}">
      <formula1>#REF!</formula1>
    </dataValidation>
    <dataValidation type="list" allowBlank="1" showInputMessage="1" showErrorMessage="1" sqref="G69" xr:uid="{00000000-0002-0000-0100-000000000000}">
      <formula1>$AB$62:$AB$63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22D9CB3E-B157-4EF3-A320-0ED435053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lefèvre</dc:creator>
  <cp:lastModifiedBy>Cloé Bouchard-Aubin</cp:lastModifiedBy>
  <dcterms:created xsi:type="dcterms:W3CDTF">2020-09-03T17:39:39Z</dcterms:created>
  <dcterms:modified xsi:type="dcterms:W3CDTF">2024-02-06T18:25:38Z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