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primaca.sharepoint.com/sites/Partage/Documents partages/100 PRIMA/300 Financement projets/Appel de projets R-27/Guides et formulaires/"/>
    </mc:Choice>
  </mc:AlternateContent>
  <xr:revisionPtr revIDLastSave="455" documentId="8_{38147AD7-FE20-4663-8983-55606ACF2CBD}" xr6:coauthVersionLast="47" xr6:coauthVersionMax="47" xr10:uidLastSave="{3939A9C7-90DD-451E-B379-CEA9DC5BCFC0}"/>
  <bookViews>
    <workbookView xWindow="28680" yWindow="-120" windowWidth="29040" windowHeight="15840" xr2:uid="{00000000-000D-0000-FFFF-FFFF00000000}"/>
  </bookViews>
  <sheets>
    <sheet name="Volet PME" sheetId="1" r:id="rId1"/>
    <sheet name="Volet GE" sheetId="3" r:id="rId2"/>
  </sheets>
  <definedNames>
    <definedName name="_ftn1" localSheetId="1">'Volet GE'!#REF!</definedName>
    <definedName name="_ftn1" localSheetId="0">'Volet PME'!#REF!</definedName>
    <definedName name="_ftn2" localSheetId="1">'Volet GE'!#REF!</definedName>
    <definedName name="_ftn2" localSheetId="0">'Volet PME'!#REF!</definedName>
    <definedName name="_ftn3" localSheetId="1">'Volet GE'!#REF!</definedName>
    <definedName name="_ftn3" localSheetId="0">'Volet PME'!#REF!</definedName>
    <definedName name="_ftn4" localSheetId="1">'Volet GE'!#REF!</definedName>
    <definedName name="_ftn4" localSheetId="0">'Volet PME'!#REF!</definedName>
    <definedName name="_ftnref1" localSheetId="1">'Volet GE'!$B$5</definedName>
    <definedName name="_ftnref1" localSheetId="0">'Volet PME'!$B$6</definedName>
    <definedName name="_ftnref2" localSheetId="1">'Volet GE'!$C$17</definedName>
    <definedName name="_ftnref2" localSheetId="0">'Volet PME'!$C$18</definedName>
    <definedName name="_ftnref3" localSheetId="1">'Volet GE'!$B$18</definedName>
    <definedName name="_ftnref3" localSheetId="0">'Volet PME'!$B$19</definedName>
    <definedName name="_ftnref4" localSheetId="1">'Volet GE'!$C$30</definedName>
    <definedName name="_ftnref4" localSheetId="0">'Volet PME'!$C$25</definedName>
    <definedName name="_Hlk18680051" localSheetId="1">'Volet GE'!#REF!</definedName>
    <definedName name="_Hlk18680051" localSheetId="0">'Volet PME'!#REF!</definedName>
    <definedName name="_Hlk18680132" localSheetId="1">'Volet GE'!#REF!</definedName>
    <definedName name="_Hlk18680132" localSheetId="0">'Volet PME'!#REF!</definedName>
    <definedName name="_Hlk27572753" localSheetId="1">'Volet GE'!#REF!</definedName>
    <definedName name="_Hlk27572753" localSheetId="0">'Volet PME'!#REF!</definedName>
    <definedName name="_Hlk27572778" localSheetId="1">'Volet GE'!#REF!</definedName>
    <definedName name="_Hlk27572778" localSheetId="0">'Volet PME'!#REF!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56" i="3" l="1"/>
  <c r="G51" i="3"/>
  <c r="F52" i="3"/>
  <c r="E52" i="3"/>
  <c r="D52" i="3"/>
  <c r="D50" i="3"/>
  <c r="D51" i="3"/>
  <c r="E50" i="3"/>
  <c r="P46" i="3"/>
  <c r="O56" i="3"/>
  <c r="O48" i="3"/>
  <c r="O46" i="3"/>
  <c r="H45" i="1"/>
  <c r="G47" i="1"/>
  <c r="G31" i="1"/>
  <c r="G30" i="1"/>
  <c r="D58" i="1"/>
  <c r="D45" i="1"/>
  <c r="G35" i="3"/>
  <c r="G36" i="3" s="1"/>
  <c r="F34" i="3"/>
  <c r="E34" i="3"/>
  <c r="D29" i="1"/>
  <c r="G58" i="3"/>
  <c r="G52" i="1"/>
  <c r="X48" i="3"/>
  <c r="X49" i="3"/>
  <c r="X50" i="3"/>
  <c r="X51" i="3"/>
  <c r="X52" i="3"/>
  <c r="X53" i="3"/>
  <c r="X54" i="3"/>
  <c r="X55" i="3"/>
  <c r="X47" i="3"/>
  <c r="X46" i="3"/>
  <c r="D59" i="3"/>
  <c r="D6" i="1" l="1"/>
  <c r="F23" i="1"/>
  <c r="D53" i="1"/>
  <c r="E59" i="3"/>
  <c r="F59" i="3"/>
  <c r="E56" i="3"/>
  <c r="F56" i="3"/>
  <c r="E50" i="1"/>
  <c r="F50" i="1"/>
  <c r="D50" i="1"/>
  <c r="E53" i="1"/>
  <c r="F53" i="1"/>
  <c r="N70" i="3" l="1"/>
  <c r="M70" i="3"/>
  <c r="L70" i="3"/>
  <c r="O69" i="3"/>
  <c r="O68" i="3"/>
  <c r="O67" i="3"/>
  <c r="O66" i="3"/>
  <c r="O65" i="3"/>
  <c r="O64" i="3"/>
  <c r="O63" i="3"/>
  <c r="O62" i="3"/>
  <c r="O61" i="3"/>
  <c r="O60" i="3"/>
  <c r="V56" i="3"/>
  <c r="F51" i="3" s="1"/>
  <c r="U56" i="3"/>
  <c r="E51" i="3" s="1"/>
  <c r="T56" i="3"/>
  <c r="W55" i="3"/>
  <c r="W54" i="3"/>
  <c r="W53" i="3"/>
  <c r="W52" i="3"/>
  <c r="W51" i="3"/>
  <c r="W50" i="3"/>
  <c r="W49" i="3"/>
  <c r="W48" i="3"/>
  <c r="W47" i="3"/>
  <c r="W46" i="3"/>
  <c r="N56" i="3"/>
  <c r="M56" i="3"/>
  <c r="L56" i="3"/>
  <c r="O55" i="3"/>
  <c r="O54" i="3"/>
  <c r="O53" i="3"/>
  <c r="O52" i="3"/>
  <c r="O51" i="3"/>
  <c r="O50" i="3"/>
  <c r="O49" i="3"/>
  <c r="O47" i="3"/>
  <c r="N66" i="1"/>
  <c r="F46" i="1" s="1"/>
  <c r="M66" i="1"/>
  <c r="E46" i="1" s="1"/>
  <c r="L66" i="1"/>
  <c r="D46" i="1" s="1"/>
  <c r="O65" i="1"/>
  <c r="O64" i="1"/>
  <c r="O63" i="1"/>
  <c r="O62" i="1"/>
  <c r="O61" i="1"/>
  <c r="O60" i="1"/>
  <c r="O59" i="1"/>
  <c r="O58" i="1"/>
  <c r="O57" i="1"/>
  <c r="O56" i="1"/>
  <c r="O43" i="1"/>
  <c r="O44" i="1"/>
  <c r="O45" i="1"/>
  <c r="O46" i="1"/>
  <c r="O47" i="1"/>
  <c r="O48" i="1"/>
  <c r="O49" i="1"/>
  <c r="O50" i="1"/>
  <c r="O51" i="1"/>
  <c r="O42" i="1"/>
  <c r="M52" i="1"/>
  <c r="E45" i="1" s="1"/>
  <c r="N52" i="1"/>
  <c r="F45" i="1" s="1"/>
  <c r="L52" i="1"/>
  <c r="F50" i="3" l="1"/>
  <c r="G45" i="1"/>
  <c r="G46" i="1"/>
  <c r="E43" i="1"/>
  <c r="O66" i="1"/>
  <c r="P61" i="1" s="1"/>
  <c r="O70" i="3"/>
  <c r="W56" i="3"/>
  <c r="F43" i="1"/>
  <c r="O52" i="1"/>
  <c r="P44" i="1" l="1"/>
  <c r="P51" i="1"/>
  <c r="P46" i="1"/>
  <c r="P43" i="1"/>
  <c r="P42" i="1"/>
  <c r="P63" i="3"/>
  <c r="P64" i="3"/>
  <c r="P65" i="3"/>
  <c r="P68" i="3"/>
  <c r="P61" i="3"/>
  <c r="P66" i="3"/>
  <c r="P67" i="3"/>
  <c r="P69" i="3"/>
  <c r="P62" i="3"/>
  <c r="P60" i="3"/>
  <c r="P48" i="3"/>
  <c r="P49" i="3"/>
  <c r="P50" i="3"/>
  <c r="P52" i="3"/>
  <c r="P53" i="3"/>
  <c r="P54" i="3"/>
  <c r="P47" i="3"/>
  <c r="P51" i="3"/>
  <c r="P55" i="3"/>
  <c r="P49" i="1"/>
  <c r="P47" i="1"/>
  <c r="P45" i="1"/>
  <c r="P59" i="1"/>
  <c r="P56" i="1"/>
  <c r="P65" i="1"/>
  <c r="P48" i="1"/>
  <c r="P62" i="1"/>
  <c r="P60" i="1"/>
  <c r="P50" i="1"/>
  <c r="P64" i="1"/>
  <c r="P63" i="1"/>
  <c r="P57" i="1"/>
  <c r="P58" i="1"/>
  <c r="D43" i="1"/>
  <c r="G50" i="1"/>
  <c r="G49" i="1"/>
  <c r="D22" i="3"/>
  <c r="D28" i="3"/>
  <c r="D23" i="1"/>
  <c r="G56" i="3"/>
  <c r="G6" i="3"/>
  <c r="D18" i="3"/>
  <c r="D15" i="3"/>
  <c r="D12" i="3"/>
  <c r="D9" i="3"/>
  <c r="D34" i="3" s="1"/>
  <c r="D5" i="3"/>
  <c r="D19" i="1"/>
  <c r="D16" i="1"/>
  <c r="D13" i="1"/>
  <c r="D64" i="1" l="1"/>
  <c r="F22" i="3"/>
  <c r="E22" i="3"/>
  <c r="G22" i="3" l="1"/>
  <c r="G29" i="3"/>
  <c r="F28" i="3"/>
  <c r="E28" i="3"/>
  <c r="G27" i="3"/>
  <c r="G26" i="3"/>
  <c r="G25" i="3"/>
  <c r="G24" i="3"/>
  <c r="G23" i="3"/>
  <c r="G59" i="3"/>
  <c r="G55" i="3"/>
  <c r="G50" i="3"/>
  <c r="G52" i="3" s="1"/>
  <c r="G33" i="3"/>
  <c r="G32" i="3"/>
  <c r="G31" i="3"/>
  <c r="G30" i="3"/>
  <c r="G21" i="3"/>
  <c r="G20" i="3"/>
  <c r="G19" i="3"/>
  <c r="F18" i="3"/>
  <c r="E18" i="3"/>
  <c r="G17" i="3"/>
  <c r="G16" i="3"/>
  <c r="F15" i="3"/>
  <c r="E15" i="3"/>
  <c r="G14" i="3"/>
  <c r="G13" i="3"/>
  <c r="F12" i="3"/>
  <c r="E12" i="3"/>
  <c r="G11" i="3"/>
  <c r="G10" i="3"/>
  <c r="F9" i="3"/>
  <c r="E9" i="3"/>
  <c r="G8" i="3"/>
  <c r="G7" i="3"/>
  <c r="F5" i="3"/>
  <c r="E5" i="3"/>
  <c r="G28" i="3" l="1"/>
  <c r="G12" i="3"/>
  <c r="G18" i="3"/>
  <c r="G9" i="3"/>
  <c r="D71" i="3"/>
  <c r="G15" i="3"/>
  <c r="G5" i="3"/>
  <c r="G53" i="1"/>
  <c r="E23" i="1"/>
  <c r="F19" i="1"/>
  <c r="E19" i="1"/>
  <c r="F16" i="1"/>
  <c r="E16" i="1"/>
  <c r="F13" i="1"/>
  <c r="E13" i="1"/>
  <c r="F10" i="1"/>
  <c r="E10" i="1"/>
  <c r="D10" i="1"/>
  <c r="F6" i="1"/>
  <c r="E6" i="1"/>
  <c r="G28" i="1"/>
  <c r="G27" i="1"/>
  <c r="G26" i="1"/>
  <c r="G25" i="1"/>
  <c r="G24" i="1"/>
  <c r="G22" i="1"/>
  <c r="G21" i="1"/>
  <c r="G20" i="1"/>
  <c r="G18" i="1"/>
  <c r="G17" i="1"/>
  <c r="G15" i="1"/>
  <c r="G14" i="1"/>
  <c r="G12" i="1"/>
  <c r="G11" i="1"/>
  <c r="G8" i="1"/>
  <c r="G9" i="1"/>
  <c r="G7" i="1"/>
  <c r="H34" i="3" l="1"/>
  <c r="E29" i="1"/>
  <c r="F29" i="1"/>
  <c r="G10" i="1"/>
  <c r="G6" i="1"/>
  <c r="G23" i="1"/>
  <c r="G19" i="1"/>
  <c r="G16" i="1"/>
  <c r="G13" i="1"/>
  <c r="H15" i="3" l="1"/>
  <c r="D65" i="3"/>
  <c r="G29" i="1"/>
  <c r="H18" i="3"/>
  <c r="D66" i="3"/>
  <c r="G57" i="3" s="1"/>
  <c r="G54" i="3" s="1"/>
  <c r="H5" i="3"/>
  <c r="H9" i="3"/>
  <c r="H12" i="3"/>
  <c r="H28" i="3"/>
  <c r="H22" i="3"/>
  <c r="G53" i="3" l="1"/>
  <c r="G48" i="3" s="1"/>
  <c r="G60" i="3" s="1"/>
  <c r="D64" i="3"/>
  <c r="G43" i="1"/>
  <c r="D59" i="1"/>
  <c r="G51" i="1" s="1"/>
  <c r="G48" i="1" s="1"/>
  <c r="H29" i="1"/>
  <c r="D72" i="3"/>
  <c r="H6" i="1"/>
  <c r="H10" i="1"/>
  <c r="H16" i="1"/>
  <c r="H23" i="1"/>
  <c r="H13" i="1"/>
  <c r="H19" i="1"/>
  <c r="H55" i="3" l="1"/>
  <c r="D68" i="3" s="1"/>
  <c r="D73" i="3" s="1"/>
  <c r="D74" i="3" s="1"/>
  <c r="D77" i="3"/>
  <c r="H54" i="3"/>
  <c r="H58" i="3"/>
  <c r="H50" i="3"/>
  <c r="H59" i="3"/>
  <c r="D57" i="1"/>
  <c r="D65" i="1"/>
  <c r="H60" i="3" l="1"/>
  <c r="G54" i="1"/>
  <c r="H43" i="1" l="1"/>
  <c r="D70" i="1"/>
  <c r="H49" i="1"/>
  <c r="D61" i="1" s="1"/>
  <c r="H48" i="1"/>
  <c r="H53" i="1"/>
  <c r="H52" i="1"/>
  <c r="H54" i="1" l="1"/>
  <c r="D66" i="1"/>
  <c r="D67" i="1" s="1"/>
</calcChain>
</file>

<file path=xl/sharedStrings.xml><?xml version="1.0" encoding="utf-8"?>
<sst xmlns="http://schemas.openxmlformats.org/spreadsheetml/2006/main" count="256" uniqueCount="114">
  <si>
    <t>Année 1</t>
  </si>
  <si>
    <t>Année 2</t>
  </si>
  <si>
    <t>Année 3</t>
  </si>
  <si>
    <t>Total</t>
  </si>
  <si>
    <t>%</t>
  </si>
  <si>
    <t>(ESPÈCES SEULEMENT)</t>
  </si>
  <si>
    <t>1. Salaires et avantages sociaux</t>
  </si>
  <si>
    <t>Techniciens</t>
  </si>
  <si>
    <t>Chercheurs</t>
  </si>
  <si>
    <t>Autres :</t>
  </si>
  <si>
    <t>2. Bourse aux étudiants</t>
  </si>
  <si>
    <r>
      <t>Étudiants de 1</t>
    </r>
    <r>
      <rPr>
        <vertAlign val="superscript"/>
        <sz val="10"/>
        <color theme="1"/>
        <rFont val="Arial"/>
        <family val="2"/>
      </rPr>
      <t>er</t>
    </r>
    <r>
      <rPr>
        <sz val="10"/>
        <color theme="1"/>
        <rFont val="Arial"/>
        <family val="2"/>
      </rPr>
      <t>, 2</t>
    </r>
    <r>
      <rPr>
        <vertAlign val="superscript"/>
        <sz val="10"/>
        <color theme="1"/>
        <rFont val="Arial"/>
        <family val="2"/>
      </rPr>
      <t>e</t>
    </r>
    <r>
      <rPr>
        <sz val="10"/>
        <color theme="1"/>
        <rFont val="Arial"/>
        <family val="2"/>
      </rPr>
      <t xml:space="preserve"> et 3</t>
    </r>
    <r>
      <rPr>
        <vertAlign val="superscript"/>
        <sz val="10"/>
        <color theme="1"/>
        <rFont val="Arial"/>
        <family val="2"/>
      </rPr>
      <t>e</t>
    </r>
    <r>
      <rPr>
        <sz val="10"/>
        <color theme="1"/>
        <rFont val="Arial"/>
        <family val="2"/>
      </rPr>
      <t> cycles</t>
    </r>
  </si>
  <si>
    <t>Stagiaires de recherche postdoctorale</t>
  </si>
  <si>
    <t xml:space="preserve">3. Matériaux et fournitures </t>
  </si>
  <si>
    <t>Matériaux pour tests et essais</t>
  </si>
  <si>
    <t>Consommables de laboratoire</t>
  </si>
  <si>
    <t>4. Appareillage ou installation (max 25 %)</t>
  </si>
  <si>
    <t>Location d’équipement</t>
  </si>
  <si>
    <t>Achat d’équipement (max. 25 k$ chacun)</t>
  </si>
  <si>
    <t>5. Déplacements</t>
  </si>
  <si>
    <t xml:space="preserve">Conférences ou congrès </t>
  </si>
  <si>
    <t xml:space="preserve">Travaux sur le terrain </t>
  </si>
  <si>
    <t>Déplacements relatifs aux travaux</t>
  </si>
  <si>
    <t>6. Autres</t>
  </si>
  <si>
    <t>Frais de plateformes</t>
  </si>
  <si>
    <t>Prestation de services externes</t>
  </si>
  <si>
    <t xml:space="preserve">Prototypes </t>
  </si>
  <si>
    <t>Frais de diffusion des connaissances</t>
  </si>
  <si>
    <t>Frais de gestion d’exploitation de propriété intellectuelle</t>
  </si>
  <si>
    <t>TOTAUX du budget</t>
  </si>
  <si>
    <t>Frais de gestion de PRIMA Québec (4%)</t>
  </si>
  <si>
    <t>Coût total</t>
  </si>
  <si>
    <t>La valeur totale doit être égale à la valeur du financement</t>
  </si>
  <si>
    <t>Les sommes liées à la libération des professeurs universitaires pour réaliser des activités dans le cadre des projets ne sont pas admissibles.</t>
  </si>
  <si>
    <t>Les salaires incluant les avantages sociaux des professeurs nouvellement recrutés par une institution académique sur la base d’une expertise reconnue peuvent être couverts pour une période maximale de trois ans, tant qu'ils font partie d'une chaire de recherche qui se consacre à répondre aux besoins d'une industrie émergente au Québec. Ces chaires assurent également la génération de personnel hautement qualifié pour intégrer la main-d'œuvre de ces secteurs industriels clés.</t>
  </si>
  <si>
    <t>Les dépenses de déplacement doivent être justifiées et représenter une faible portion du budget.</t>
  </si>
  <si>
    <t>Les prestations de services externes doivent être justifiées et représenter une faible portion du budget.</t>
  </si>
  <si>
    <r>
      <t>1.</t>
    </r>
    <r>
      <rPr>
        <b/>
        <sz val="12"/>
        <color theme="1"/>
        <rFont val="Times New Roman"/>
        <family val="1"/>
      </rPr>
      <t xml:space="preserve">    </t>
    </r>
    <r>
      <rPr>
        <b/>
        <sz val="12"/>
        <color theme="1"/>
        <rFont val="Arial"/>
        <family val="2"/>
      </rPr>
      <t>Financement en espèces seulement</t>
    </r>
  </si>
  <si>
    <t>Industriel 1</t>
  </si>
  <si>
    <t>Industriel 2</t>
  </si>
  <si>
    <t>Partenaires industriels</t>
  </si>
  <si>
    <t>Industriel 3</t>
  </si>
  <si>
    <t>Unités MITACS</t>
  </si>
  <si>
    <t>Industriel 4</t>
  </si>
  <si>
    <t>Min 20%</t>
  </si>
  <si>
    <t>Ensemble Industriel (en espèces)</t>
  </si>
  <si>
    <t>Industriel 5</t>
  </si>
  <si>
    <t>Ensemble industriel(en espèces - Contribution MiTACS si applicable)</t>
  </si>
  <si>
    <t>Industriel 6</t>
  </si>
  <si>
    <t>Frais de gestion industriel</t>
  </si>
  <si>
    <t>Industriel 7</t>
  </si>
  <si>
    <t>Financement public (max 80 % du mandat de recherche)</t>
  </si>
  <si>
    <t>Industriel 8</t>
  </si>
  <si>
    <t>max
40%</t>
  </si>
  <si>
    <t xml:space="preserve">PRIMA Québec </t>
  </si>
  <si>
    <t>Industriel 9</t>
  </si>
  <si>
    <r>
      <t xml:space="preserve">MITACS (indiquez seulement le montant </t>
    </r>
    <r>
      <rPr>
        <b/>
        <sz val="11"/>
        <color theme="1"/>
        <rFont val="Calibri"/>
        <family val="2"/>
        <scheme val="minor"/>
      </rPr>
      <t>provincial</t>
    </r>
    <r>
      <rPr>
        <sz val="11"/>
        <color theme="1"/>
        <rFont val="Calibri"/>
        <family val="2"/>
        <scheme val="minor"/>
      </rPr>
      <t xml:space="preserve"> sur cette ligne)</t>
    </r>
  </si>
  <si>
    <t>Industriel 10</t>
  </si>
  <si>
    <t>Financement complémentaire</t>
  </si>
  <si>
    <r>
      <t>MITACS (indiquez seulement le montant</t>
    </r>
    <r>
      <rPr>
        <b/>
        <sz val="11"/>
        <color theme="1"/>
        <rFont val="Calibri"/>
        <family val="2"/>
        <scheme val="minor"/>
      </rPr>
      <t xml:space="preserve"> fédéral </t>
    </r>
    <r>
      <rPr>
        <sz val="11"/>
        <color theme="1"/>
        <rFont val="Calibri"/>
        <family val="2"/>
        <scheme val="minor"/>
      </rPr>
      <t>sur cette ligne)</t>
    </r>
  </si>
  <si>
    <t>TOTAL du financement</t>
  </si>
  <si>
    <t>oui</t>
  </si>
  <si>
    <t>3. Contributions additionnelles</t>
  </si>
  <si>
    <t>non</t>
  </si>
  <si>
    <t>Contribution aux frais de gestion de PRIMA Québec (4%)</t>
  </si>
  <si>
    <t>Max 50 000$</t>
  </si>
  <si>
    <t>Partenaires industriels : égale à 2.4 % du montant du mandat de recherche ou max 30 000$</t>
  </si>
  <si>
    <t>27 % de la contribution de PRIMA Québec au mandat de recherche sur les postes admissibles. Tous les partenaires financiers doivent contribuer aux FIR.</t>
  </si>
  <si>
    <t>Seuls les postes de dépenses 1 à 5 sont admissibles</t>
  </si>
  <si>
    <t>Le partenaire académique est une université ou un CCTT</t>
  </si>
  <si>
    <t>4. Résumé du financement de PRIMA</t>
  </si>
  <si>
    <t>Contribution au mandat de recherche</t>
  </si>
  <si>
    <t>FIR (si applicable)</t>
  </si>
  <si>
    <r>
      <t xml:space="preserve">TOTAL du financement de PRIMA
</t>
    </r>
    <r>
      <rPr>
        <b/>
        <sz val="12"/>
        <color rgb="FFFF0000"/>
        <rFont val="Calibri"/>
        <family val="2"/>
        <scheme val="minor"/>
      </rPr>
      <t>(Max 1 500 000 $)</t>
    </r>
  </si>
  <si>
    <r>
      <t>Étudiants de 1</t>
    </r>
    <r>
      <rPr>
        <vertAlign val="superscript"/>
        <sz val="10"/>
        <color theme="1"/>
        <rFont val="Arial"/>
        <family val="2"/>
      </rPr>
      <t>er</t>
    </r>
    <r>
      <rPr>
        <sz val="10"/>
        <color theme="1"/>
        <rFont val="Arial"/>
        <family val="2"/>
      </rPr>
      <t>, 2</t>
    </r>
    <r>
      <rPr>
        <vertAlign val="superscript"/>
        <sz val="10"/>
        <color theme="1"/>
        <rFont val="Arial"/>
        <family val="2"/>
      </rPr>
      <t>e</t>
    </r>
    <r>
      <rPr>
        <sz val="10"/>
        <color theme="1"/>
        <rFont val="Arial"/>
        <family val="2"/>
      </rPr>
      <t xml:space="preserve"> et 3</t>
    </r>
    <r>
      <rPr>
        <vertAlign val="superscript"/>
        <sz val="10"/>
        <color theme="1"/>
        <rFont val="Arial"/>
        <family val="2"/>
      </rPr>
      <t>e</t>
    </r>
    <r>
      <rPr>
        <sz val="10"/>
        <color theme="1"/>
        <rFont val="Arial"/>
        <family val="2"/>
      </rPr>
      <t xml:space="preserve"> cycles</t>
    </r>
  </si>
  <si>
    <t>7. Contribution industrielle en nature</t>
  </si>
  <si>
    <t>Salaire de chercheurs/scientifiques</t>
  </si>
  <si>
    <t xml:space="preserve">Salaire de techniciens/ingénieurs </t>
  </si>
  <si>
    <t>Temps d’appareil</t>
  </si>
  <si>
    <t>Don de matériaux</t>
  </si>
  <si>
    <t>Frais de gestion de PRIMA Québec (2%)</t>
  </si>
  <si>
    <t>1. FINANCEMENT DU MANDAT DE RECHERCHE</t>
  </si>
  <si>
    <t>Partenaires industriels (min 40 % du mandat de recherche)</t>
  </si>
  <si>
    <t>Min 40%</t>
  </si>
  <si>
    <t>Partenaire (en espèces) :</t>
  </si>
  <si>
    <t>Partenaire (en espèces, contribution MITACS si applicable) :</t>
  </si>
  <si>
    <t>Partenaire (en nature) :</t>
  </si>
  <si>
    <t>Seul 50 % max de la contribution en nature peut être pris en compte</t>
  </si>
  <si>
    <t>max
20%</t>
  </si>
  <si>
    <t>PRIMA Québec</t>
  </si>
  <si>
    <t>Contributions Industriels au projet en Nature</t>
  </si>
  <si>
    <r>
      <t xml:space="preserve">MITACS (indiquez seulement le montant </t>
    </r>
    <r>
      <rPr>
        <b/>
        <sz val="11"/>
        <color theme="1"/>
        <rFont val="Calibri"/>
        <family val="2"/>
        <scheme val="minor"/>
      </rPr>
      <t>fédéral</t>
    </r>
    <r>
      <rPr>
        <sz val="11"/>
        <color theme="1"/>
        <rFont val="Calibri"/>
        <family val="2"/>
        <scheme val="minor"/>
      </rPr>
      <t xml:space="preserve"> sur cette ligne)</t>
    </r>
  </si>
  <si>
    <t>Contribution aux frais de gestion de PRIMA Québec (2%)</t>
  </si>
  <si>
    <t>Partenaires industriels : égale à 1.6 % du montant du mandat de recherche ou max 40 000$</t>
  </si>
  <si>
    <t>MEIE : égale à 1.6 % du montant du mandat de recherche ou max 20 000$</t>
  </si>
  <si>
    <t>Frais de Gestion MEIE</t>
  </si>
  <si>
    <t>MEIE : égale à 0.4 % du montant du mandat de recherche ou  max 10 000$</t>
  </si>
  <si>
    <t>Frais de gestion MEIE</t>
  </si>
  <si>
    <t>Ratio (%)</t>
  </si>
  <si>
    <t>Voir le guide pour les dépenses admissibles</t>
  </si>
  <si>
    <t>Les dépenses liées à l’achat de petits équipements ou à la location d’équipements sont d’un maximum de 25 % du total des dépenses admissibles. 
La valeur d’achat de chaque équipement doit être égale ou inférieure à 25 000 $ avant les taxes.</t>
  </si>
  <si>
    <t>Nom de l'industriel</t>
  </si>
  <si>
    <t>Contributions Industriels au projet - MITACS</t>
  </si>
  <si>
    <t>Contributions Industriels au projet - hors MITACS</t>
  </si>
  <si>
    <t>Contributions Industriels au projet en argent - hors MITACS</t>
  </si>
  <si>
    <t>Subvention MITACS max 50% du financement du projet</t>
  </si>
  <si>
    <t>Insérer seulement le montant d'argent alloué à la R&amp;D càd hors frais de gestion de PRIMA et hors FIR prélevé par l'université si applicable</t>
  </si>
  <si>
    <r>
      <t>R27 - BUDGET DU MANDAT DE RECHERCHE</t>
    </r>
    <r>
      <rPr>
        <sz val="15"/>
        <color theme="1"/>
        <rFont val="Arial"/>
        <family val="2"/>
      </rPr>
      <t> </t>
    </r>
    <r>
      <rPr>
        <b/>
        <sz val="15"/>
        <color theme="1"/>
        <rFont val="Arial"/>
        <family val="2"/>
      </rPr>
      <t xml:space="preserve"> </t>
    </r>
    <r>
      <rPr>
        <b/>
        <sz val="15"/>
        <color rgb="FFFF0000"/>
        <rFont val="Arial"/>
        <family val="2"/>
      </rPr>
      <t>VOLET PME</t>
    </r>
  </si>
  <si>
    <r>
      <t>R27 - FINANCEMENT DU MANDAT DE RECHERCHE </t>
    </r>
    <r>
      <rPr>
        <b/>
        <sz val="15"/>
        <color rgb="FFFF0000"/>
        <rFont val="Arial"/>
        <family val="2"/>
      </rPr>
      <t>VOLET PME</t>
    </r>
  </si>
  <si>
    <r>
      <t>R27 - BUDGET DU MANDAT DE RECHERCHE</t>
    </r>
    <r>
      <rPr>
        <sz val="15"/>
        <color theme="1"/>
        <rFont val="Arial"/>
        <family val="2"/>
      </rPr>
      <t> </t>
    </r>
    <r>
      <rPr>
        <b/>
        <sz val="15"/>
        <color rgb="FFFF0000"/>
        <rFont val="Arial"/>
        <family val="2"/>
      </rPr>
      <t>VOLET GE</t>
    </r>
  </si>
  <si>
    <r>
      <t>R27 - FINANCEMENT DU MANDAT DE RECHERCHE</t>
    </r>
    <r>
      <rPr>
        <sz val="15"/>
        <color theme="1"/>
        <rFont val="Arial"/>
        <family val="2"/>
      </rPr>
      <t> </t>
    </r>
    <r>
      <rPr>
        <b/>
        <sz val="15"/>
        <color rgb="FFFF0000"/>
        <rFont val="Arial"/>
        <family val="2"/>
      </rPr>
      <t>VOLET GE</t>
    </r>
  </si>
  <si>
    <t>Contribution du MEIE (Frais de gestion)</t>
  </si>
  <si>
    <t>Contribution de PRIMA Québec aux frais indirects de la recherche (FIR), si applicable</t>
  </si>
  <si>
    <r>
      <rPr>
        <b/>
        <i/>
        <sz val="11"/>
        <rFont val="Calibri"/>
        <family val="2"/>
        <scheme val="minor"/>
      </rPr>
      <t>Financement industriel minimum de 20% en espèce</t>
    </r>
    <r>
      <rPr>
        <i/>
        <sz val="11"/>
        <rFont val="Calibri"/>
        <family val="2"/>
        <scheme val="minor"/>
      </rPr>
      <t xml:space="preserve">
-Si partenariat de la PME avec GE, la PME québécoise doit apporter au moins 20% de la contribution privée minimale requise.
-Si plusieurs PME avec des GE, le total de l’apport des PME québécoises doit représenter au moins 20% de la contribution privée minimale requise.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</si>
</sst>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_ * #,##0_)\ &quot;$&quot;_ ;_ * \(#,##0\)\ &quot;$&quot;_ ;_ * &quot;-&quot;??_)\ &quot;$&quot;_ ;_ @_ "/>
    <numFmt numFmtId="165" formatCode="0.0000%"/>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2"/>
      <color theme="1"/>
      <name val="Arial"/>
      <family val="2"/>
    </font>
    <font>
      <sz val="8"/>
      <color theme="1"/>
      <name val="Arial"/>
      <family val="2"/>
    </font>
    <font>
      <b/>
      <sz val="12"/>
      <color rgb="FF000000"/>
      <name val="Arial"/>
      <family val="2"/>
    </font>
    <font>
      <vertAlign val="superscript"/>
      <sz val="10"/>
      <color theme="1"/>
      <name val="Arial"/>
      <family val="2"/>
    </font>
    <font>
      <u/>
      <sz val="11"/>
      <color theme="10"/>
      <name val="Calibri"/>
      <family val="2"/>
      <scheme val="minor"/>
    </font>
    <font>
      <b/>
      <sz val="15"/>
      <color theme="1"/>
      <name val="Arial"/>
      <family val="2"/>
    </font>
    <font>
      <sz val="15"/>
      <color theme="1"/>
      <name val="Arial"/>
      <family val="2"/>
    </font>
    <font>
      <b/>
      <sz val="12"/>
      <color theme="1"/>
      <name val="Calibri"/>
      <family val="2"/>
      <scheme val="minor"/>
    </font>
    <font>
      <b/>
      <sz val="12"/>
      <name val="Calibri"/>
      <family val="2"/>
      <scheme val="minor"/>
    </font>
    <font>
      <sz val="10"/>
      <name val="Calibri"/>
      <family val="2"/>
      <scheme val="minor"/>
    </font>
    <font>
      <sz val="10"/>
      <color theme="1"/>
      <name val="Calibri"/>
      <family val="2"/>
      <scheme val="minor"/>
    </font>
    <font>
      <sz val="10"/>
      <color rgb="FF000000"/>
      <name val="Calibri"/>
      <family val="2"/>
      <scheme val="minor"/>
    </font>
    <font>
      <b/>
      <sz val="14"/>
      <color theme="1"/>
      <name val="Calibri"/>
      <family val="2"/>
      <scheme val="minor"/>
    </font>
    <font>
      <b/>
      <sz val="14"/>
      <color rgb="FF000000"/>
      <name val="Arial"/>
      <family val="2"/>
    </font>
    <font>
      <b/>
      <sz val="14"/>
      <name val="Calibri"/>
      <family val="2"/>
      <scheme val="minor"/>
    </font>
    <font>
      <sz val="15"/>
      <color theme="1"/>
      <name val="Calibri"/>
      <family val="2"/>
      <scheme val="minor"/>
    </font>
    <font>
      <b/>
      <sz val="12"/>
      <color theme="1"/>
      <name val="Times New Roman"/>
      <family val="1"/>
    </font>
    <font>
      <b/>
      <sz val="15"/>
      <color rgb="FFFF0000"/>
      <name val="Arial"/>
      <family val="2"/>
    </font>
    <font>
      <sz val="14"/>
      <color rgb="FFFF0000"/>
      <name val="Calibri"/>
      <family val="2"/>
      <scheme val="minor"/>
    </font>
    <font>
      <sz val="11"/>
      <name val="Calibri"/>
      <family val="2"/>
      <scheme val="minor"/>
    </font>
    <font>
      <b/>
      <sz val="11"/>
      <name val="Calibri"/>
      <family val="2"/>
      <scheme val="minor"/>
    </font>
    <font>
      <sz val="8"/>
      <name val="Calibri"/>
      <family val="2"/>
      <scheme val="minor"/>
    </font>
    <font>
      <b/>
      <sz val="15"/>
      <color theme="1"/>
      <name val="Calibri"/>
      <family val="2"/>
      <scheme val="minor"/>
    </font>
    <font>
      <b/>
      <sz val="12"/>
      <color rgb="FFFF0000"/>
      <name val="Calibri"/>
      <family val="2"/>
      <scheme val="minor"/>
    </font>
    <font>
      <i/>
      <sz val="11"/>
      <color theme="1"/>
      <name val="Calibri"/>
      <family val="2"/>
      <scheme val="minor"/>
    </font>
    <font>
      <i/>
      <sz val="11"/>
      <name val="Calibri"/>
      <family val="2"/>
      <scheme val="minor"/>
    </font>
    <font>
      <b/>
      <i/>
      <sz val="11"/>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4" tint="0.79998168889431442"/>
        <bgColor indexed="64"/>
      </patternFill>
    </fill>
  </fills>
  <borders count="111">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thin">
        <color auto="1"/>
      </left>
      <right style="double">
        <color indexed="64"/>
      </right>
      <top style="thin">
        <color auto="1"/>
      </top>
      <bottom style="double">
        <color indexed="64"/>
      </bottom>
      <diagonal/>
    </border>
    <border>
      <left style="double">
        <color auto="1"/>
      </left>
      <right/>
      <top style="thin">
        <color auto="1"/>
      </top>
      <bottom style="thin">
        <color indexed="64"/>
      </bottom>
      <diagonal/>
    </border>
    <border>
      <left/>
      <right style="thin">
        <color indexed="64"/>
      </right>
      <top style="thin">
        <color auto="1"/>
      </top>
      <bottom style="thin">
        <color indexed="64"/>
      </bottom>
      <diagonal/>
    </border>
    <border>
      <left/>
      <right/>
      <top style="thin">
        <color auto="1"/>
      </top>
      <bottom style="thin">
        <color indexed="64"/>
      </bottom>
      <diagonal/>
    </border>
    <border>
      <left/>
      <right/>
      <top style="double">
        <color auto="1"/>
      </top>
      <bottom style="thin">
        <color auto="1"/>
      </bottom>
      <diagonal/>
    </border>
    <border>
      <left/>
      <right style="double">
        <color indexed="64"/>
      </right>
      <top style="double">
        <color auto="1"/>
      </top>
      <bottom style="thin">
        <color auto="1"/>
      </bottom>
      <diagonal/>
    </border>
    <border>
      <left style="thin">
        <color indexed="64"/>
      </left>
      <right/>
      <top style="thin">
        <color indexed="64"/>
      </top>
      <bottom style="thin">
        <color indexed="64"/>
      </bottom>
      <diagonal/>
    </border>
    <border>
      <left style="thin">
        <color auto="1"/>
      </left>
      <right/>
      <top style="thin">
        <color auto="1"/>
      </top>
      <bottom style="double">
        <color indexed="64"/>
      </bottom>
      <diagonal/>
    </border>
    <border>
      <left/>
      <right/>
      <top/>
      <bottom style="thin">
        <color auto="1"/>
      </bottom>
      <diagonal/>
    </border>
    <border>
      <left style="double">
        <color auto="1"/>
      </left>
      <right/>
      <top style="double">
        <color auto="1"/>
      </top>
      <bottom style="thin">
        <color auto="1"/>
      </bottom>
      <diagonal/>
    </border>
    <border>
      <left style="double">
        <color indexed="64"/>
      </left>
      <right/>
      <top/>
      <bottom style="thin">
        <color indexed="64"/>
      </bottom>
      <diagonal/>
    </border>
    <border>
      <left/>
      <right style="double">
        <color indexed="64"/>
      </right>
      <top/>
      <bottom style="thin">
        <color indexed="64"/>
      </bottom>
      <diagonal/>
    </border>
    <border>
      <left/>
      <right style="thin">
        <color indexed="64"/>
      </right>
      <top style="thin">
        <color auto="1"/>
      </top>
      <bottom style="double">
        <color indexed="64"/>
      </bottom>
      <diagonal/>
    </border>
    <border>
      <left/>
      <right style="double">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auto="1"/>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auto="1"/>
      </top>
      <bottom style="dotted">
        <color auto="1"/>
      </bottom>
      <diagonal/>
    </border>
    <border>
      <left style="thin">
        <color indexed="64"/>
      </left>
      <right style="thin">
        <color indexed="64"/>
      </right>
      <top style="thin">
        <color auto="1"/>
      </top>
      <bottom style="dotted">
        <color auto="1"/>
      </bottom>
      <diagonal/>
    </border>
    <border>
      <left style="thin">
        <color indexed="64"/>
      </left>
      <right style="medium">
        <color indexed="64"/>
      </right>
      <top style="thin">
        <color auto="1"/>
      </top>
      <bottom style="dotted">
        <color auto="1"/>
      </bottom>
      <diagonal/>
    </border>
    <border>
      <left style="medium">
        <color indexed="64"/>
      </left>
      <right style="medium">
        <color indexed="64"/>
      </right>
      <top style="thin">
        <color auto="1"/>
      </top>
      <bottom style="dotted">
        <color auto="1"/>
      </bottom>
      <diagonal/>
    </border>
    <border>
      <left/>
      <right style="thin">
        <color indexed="64"/>
      </right>
      <top style="dotted">
        <color auto="1"/>
      </top>
      <bottom style="thin">
        <color indexed="64"/>
      </bottom>
      <diagonal/>
    </border>
    <border>
      <left style="thin">
        <color indexed="64"/>
      </left>
      <right style="thin">
        <color indexed="64"/>
      </right>
      <top style="dotted">
        <color auto="1"/>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double">
        <color auto="1"/>
      </left>
      <right/>
      <top style="thin">
        <color auto="1"/>
      </top>
      <bottom/>
      <diagonal/>
    </border>
    <border>
      <left style="thin">
        <color auto="1"/>
      </left>
      <right style="double">
        <color indexed="64"/>
      </right>
      <top style="thin">
        <color auto="1"/>
      </top>
      <bottom/>
      <diagonal/>
    </border>
    <border>
      <left style="thin">
        <color auto="1"/>
      </left>
      <right style="double">
        <color indexed="64"/>
      </right>
      <top/>
      <bottom style="thin">
        <color auto="1"/>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auto="1"/>
      </top>
      <bottom/>
      <diagonal/>
    </border>
    <border>
      <left style="medium">
        <color indexed="64"/>
      </left>
      <right style="medium">
        <color indexed="64"/>
      </right>
      <top/>
      <bottom style="dotted">
        <color auto="1"/>
      </bottom>
      <diagonal/>
    </border>
    <border>
      <left/>
      <right style="thin">
        <color indexed="64"/>
      </right>
      <top/>
      <bottom style="dotted">
        <color auto="1"/>
      </bottom>
      <diagonal/>
    </border>
    <border>
      <left/>
      <right style="thin">
        <color indexed="64"/>
      </right>
      <top/>
      <bottom/>
      <diagonal/>
    </border>
    <border>
      <left style="double">
        <color auto="1"/>
      </left>
      <right/>
      <top/>
      <bottom/>
      <diagonal/>
    </border>
    <border>
      <left style="thin">
        <color indexed="64"/>
      </left>
      <right style="thin">
        <color indexed="64"/>
      </right>
      <top style="dotted">
        <color auto="1"/>
      </top>
      <bottom style="dotted">
        <color indexed="64"/>
      </bottom>
      <diagonal/>
    </border>
    <border>
      <left style="medium">
        <color indexed="64"/>
      </left>
      <right style="double">
        <color indexed="64"/>
      </right>
      <top/>
      <bottom/>
      <diagonal/>
    </border>
    <border>
      <left style="medium">
        <color indexed="64"/>
      </left>
      <right style="medium">
        <color indexed="64"/>
      </right>
      <top/>
      <bottom style="thin">
        <color indexed="64"/>
      </bottom>
      <diagonal/>
    </border>
    <border>
      <left/>
      <right style="thin">
        <color indexed="64"/>
      </right>
      <top style="dotted">
        <color auto="1"/>
      </top>
      <bottom style="dotted">
        <color auto="1"/>
      </bottom>
      <diagonal/>
    </border>
    <border>
      <left style="medium">
        <color indexed="64"/>
      </left>
      <right style="medium">
        <color indexed="64"/>
      </right>
      <top style="dotted">
        <color auto="1"/>
      </top>
      <bottom style="dotted">
        <color auto="1"/>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auto="1"/>
      </top>
      <bottom style="dotted">
        <color indexed="64"/>
      </bottom>
      <diagonal/>
    </border>
    <border>
      <left style="thin">
        <color indexed="64"/>
      </left>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left style="thin">
        <color auto="1"/>
      </left>
      <right style="double">
        <color indexed="64"/>
      </right>
      <top/>
      <bottom/>
      <diagonal/>
    </border>
    <border diagonalUp="1" diagonalDown="1">
      <left style="thin">
        <color indexed="64"/>
      </left>
      <right/>
      <top style="dotted">
        <color indexed="64"/>
      </top>
      <bottom style="thin">
        <color indexed="64"/>
      </bottom>
      <diagonal style="thin">
        <color indexed="64"/>
      </diagonal>
    </border>
    <border diagonalUp="1" diagonalDown="1">
      <left/>
      <right/>
      <top style="dotted">
        <color indexed="64"/>
      </top>
      <bottom style="thin">
        <color indexed="64"/>
      </bottom>
      <diagonal style="thin">
        <color indexed="64"/>
      </diagonal>
    </border>
    <border diagonalUp="1" diagonalDown="1">
      <left/>
      <right style="medium">
        <color indexed="64"/>
      </right>
      <top style="dotted">
        <color indexed="64"/>
      </top>
      <bottom style="thin">
        <color indexed="64"/>
      </bottom>
      <diagonal style="thin">
        <color indexed="64"/>
      </diagonal>
    </border>
    <border diagonalUp="1" diagonalDown="1">
      <left/>
      <right style="thin">
        <color indexed="64"/>
      </right>
      <top style="dotted">
        <color indexed="64"/>
      </top>
      <bottom style="thin">
        <color indexed="64"/>
      </bottom>
      <diagonal style="thin">
        <color indexed="64"/>
      </diagonal>
    </border>
    <border>
      <left style="double">
        <color auto="1"/>
      </left>
      <right/>
      <top style="thin">
        <color auto="1"/>
      </top>
      <bottom style="double">
        <color indexed="64"/>
      </bottom>
      <diagonal/>
    </border>
    <border>
      <left/>
      <right/>
      <top style="thin">
        <color auto="1"/>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medium">
        <color indexed="64"/>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cellStyleXfs>
  <cellXfs count="259">
    <xf numFmtId="0" fontId="0" fillId="0" borderId="0" xfId="0"/>
    <xf numFmtId="0" fontId="3" fillId="0" borderId="9"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0" xfId="0" applyFont="1"/>
    <xf numFmtId="9" fontId="11" fillId="0" borderId="22" xfId="2" applyFont="1" applyBorder="1" applyAlignment="1">
      <alignment horizontal="center" vertical="center" wrapText="1"/>
    </xf>
    <xf numFmtId="9" fontId="12" fillId="2" borderId="5" xfId="2" applyFont="1" applyFill="1" applyBorder="1" applyAlignment="1">
      <alignment horizontal="center" vertical="center"/>
    </xf>
    <xf numFmtId="0" fontId="0" fillId="0" borderId="23" xfId="0" applyBorder="1"/>
    <xf numFmtId="0" fontId="0" fillId="0" borderId="0" xfId="0" applyAlignment="1">
      <alignment vertical="center"/>
    </xf>
    <xf numFmtId="0" fontId="0" fillId="0" borderId="0" xfId="0" applyAlignment="1">
      <alignment wrapText="1"/>
    </xf>
    <xf numFmtId="0" fontId="4" fillId="0" borderId="11" xfId="0" applyFont="1" applyBorder="1" applyAlignment="1">
      <alignment horizontal="center" vertical="center"/>
    </xf>
    <xf numFmtId="0" fontId="4" fillId="0" borderId="30" xfId="0" applyFont="1" applyBorder="1" applyAlignment="1">
      <alignment horizontal="center" vertical="center" wrapText="1"/>
    </xf>
    <xf numFmtId="0" fontId="0" fillId="0" borderId="32" xfId="0" applyBorder="1"/>
    <xf numFmtId="0" fontId="0" fillId="0" borderId="33" xfId="0" applyBorder="1" applyAlignment="1">
      <alignment wrapText="1"/>
    </xf>
    <xf numFmtId="0" fontId="4" fillId="0" borderId="11" xfId="0" applyFont="1" applyBorder="1" applyAlignment="1">
      <alignment horizontal="center" vertical="center" wrapText="1"/>
    </xf>
    <xf numFmtId="0" fontId="0" fillId="0" borderId="32" xfId="0" applyBorder="1" applyAlignment="1">
      <alignment wrapText="1"/>
    </xf>
    <xf numFmtId="0" fontId="0" fillId="0" borderId="43" xfId="0" applyBorder="1" applyAlignment="1">
      <alignment wrapText="1"/>
    </xf>
    <xf numFmtId="0" fontId="19" fillId="0" borderId="0" xfId="0" applyFont="1" applyAlignment="1">
      <alignment horizontal="center" vertical="center"/>
    </xf>
    <xf numFmtId="0" fontId="0" fillId="6" borderId="0" xfId="0" applyFill="1"/>
    <xf numFmtId="0" fontId="4" fillId="0" borderId="17" xfId="0" applyFont="1" applyBorder="1" applyAlignment="1">
      <alignment horizontal="center" vertical="center"/>
    </xf>
    <xf numFmtId="0" fontId="4" fillId="0" borderId="44" xfId="0" applyFont="1" applyBorder="1" applyAlignment="1">
      <alignment horizontal="center" vertical="center" wrapText="1"/>
    </xf>
    <xf numFmtId="9" fontId="11" fillId="3" borderId="44" xfId="2" applyFont="1" applyFill="1" applyBorder="1"/>
    <xf numFmtId="9" fontId="11" fillId="0" borderId="44" xfId="2" applyFont="1" applyBorder="1"/>
    <xf numFmtId="9" fontId="11" fillId="5" borderId="44" xfId="2" applyFont="1" applyFill="1" applyBorder="1"/>
    <xf numFmtId="0" fontId="4" fillId="0" borderId="49" xfId="0" applyFont="1" applyBorder="1" applyAlignment="1">
      <alignment horizontal="center" vertical="center" wrapText="1"/>
    </xf>
    <xf numFmtId="164" fontId="13" fillId="2" borderId="13" xfId="3" applyNumberFormat="1" applyFont="1" applyFill="1" applyBorder="1" applyAlignment="1">
      <alignment horizontal="center" vertical="center"/>
    </xf>
    <xf numFmtId="164" fontId="15" fillId="2" borderId="13" xfId="0" applyNumberFormat="1" applyFont="1" applyFill="1" applyBorder="1" applyAlignment="1">
      <alignment horizontal="center" vertical="center"/>
    </xf>
    <xf numFmtId="164" fontId="2" fillId="3" borderId="11" xfId="1" applyNumberFormat="1" applyFont="1" applyFill="1" applyBorder="1"/>
    <xf numFmtId="164" fontId="11" fillId="3" borderId="37" xfId="1" applyNumberFormat="1" applyFont="1" applyFill="1" applyBorder="1"/>
    <xf numFmtId="164" fontId="0" fillId="0" borderId="11" xfId="1" applyNumberFormat="1" applyFont="1" applyBorder="1"/>
    <xf numFmtId="164" fontId="11" fillId="0" borderId="37" xfId="1" applyNumberFormat="1" applyFont="1" applyBorder="1"/>
    <xf numFmtId="164" fontId="0" fillId="5" borderId="11" xfId="1" applyNumberFormat="1" applyFont="1" applyFill="1" applyBorder="1"/>
    <xf numFmtId="164" fontId="11" fillId="5" borderId="37" xfId="1" applyNumberFormat="1" applyFont="1" applyFill="1" applyBorder="1"/>
    <xf numFmtId="10" fontId="12" fillId="2" borderId="5" xfId="2" applyNumberFormat="1" applyFont="1" applyFill="1" applyBorder="1" applyAlignment="1">
      <alignment horizontal="center" vertical="center"/>
    </xf>
    <xf numFmtId="10" fontId="11" fillId="0" borderId="22" xfId="2" applyNumberFormat="1" applyFont="1" applyBorder="1" applyAlignment="1">
      <alignment horizontal="center" vertical="center" wrapText="1"/>
    </xf>
    <xf numFmtId="10" fontId="18" fillId="4" borderId="5" xfId="2" applyNumberFormat="1" applyFont="1" applyFill="1" applyBorder="1" applyAlignment="1">
      <alignment horizontal="center" vertical="center"/>
    </xf>
    <xf numFmtId="164" fontId="0" fillId="0" borderId="30" xfId="0" applyNumberFormat="1" applyBorder="1"/>
    <xf numFmtId="164" fontId="12" fillId="2" borderId="8" xfId="3" applyNumberFormat="1" applyFont="1" applyFill="1" applyBorder="1" applyAlignment="1">
      <alignment horizontal="center" vertical="center"/>
    </xf>
    <xf numFmtId="164" fontId="11" fillId="0" borderId="46" xfId="1" applyNumberFormat="1" applyFont="1" applyBorder="1" applyAlignment="1">
      <alignment horizontal="center" vertical="center" wrapText="1"/>
    </xf>
    <xf numFmtId="164" fontId="11" fillId="0" borderId="47" xfId="1" applyNumberFormat="1" applyFont="1" applyBorder="1" applyAlignment="1">
      <alignment horizontal="center" vertical="center" wrapText="1"/>
    </xf>
    <xf numFmtId="164" fontId="11" fillId="0" borderId="48" xfId="1" applyNumberFormat="1" applyFont="1" applyBorder="1" applyAlignment="1">
      <alignment horizontal="center" vertical="center" wrapText="1"/>
    </xf>
    <xf numFmtId="164" fontId="11" fillId="3" borderId="49" xfId="1" applyNumberFormat="1" applyFont="1" applyFill="1" applyBorder="1"/>
    <xf numFmtId="164" fontId="0" fillId="5" borderId="17" xfId="1" applyNumberFormat="1" applyFont="1" applyFill="1" applyBorder="1"/>
    <xf numFmtId="0" fontId="0" fillId="0" borderId="53" xfId="0" applyBorder="1" applyAlignment="1">
      <alignment wrapText="1"/>
    </xf>
    <xf numFmtId="164" fontId="0" fillId="0" borderId="54" xfId="1" applyNumberFormat="1" applyFont="1" applyBorder="1"/>
    <xf numFmtId="0" fontId="0" fillId="0" borderId="57" xfId="0" applyBorder="1" applyAlignment="1">
      <alignment wrapText="1"/>
    </xf>
    <xf numFmtId="9" fontId="0" fillId="0" borderId="0" xfId="2" applyFont="1" applyAlignment="1">
      <alignment horizontal="center"/>
    </xf>
    <xf numFmtId="164" fontId="11" fillId="0" borderId="54" xfId="1" applyNumberFormat="1" applyFont="1" applyBorder="1"/>
    <xf numFmtId="164" fontId="11" fillId="0" borderId="58" xfId="1" applyNumberFormat="1" applyFont="1" applyBorder="1"/>
    <xf numFmtId="10" fontId="11" fillId="3" borderId="30" xfId="2" applyNumberFormat="1" applyFont="1" applyFill="1" applyBorder="1"/>
    <xf numFmtId="0" fontId="0" fillId="0" borderId="64" xfId="0" applyBorder="1" applyAlignment="1">
      <alignment wrapText="1"/>
    </xf>
    <xf numFmtId="0" fontId="2" fillId="8" borderId="65" xfId="0" applyFont="1" applyFill="1" applyBorder="1" applyAlignment="1">
      <alignment horizontal="left"/>
    </xf>
    <xf numFmtId="164" fontId="11" fillId="8" borderId="66" xfId="1" applyNumberFormat="1" applyFont="1" applyFill="1" applyBorder="1"/>
    <xf numFmtId="9" fontId="11" fillId="8" borderId="44" xfId="2" applyFont="1" applyFill="1" applyBorder="1"/>
    <xf numFmtId="0" fontId="2" fillId="8" borderId="61" xfId="0" applyFont="1" applyFill="1" applyBorder="1" applyAlignment="1">
      <alignment horizontal="left" wrapText="1"/>
    </xf>
    <xf numFmtId="164" fontId="11" fillId="3" borderId="49" xfId="1" applyNumberFormat="1" applyFont="1" applyFill="1" applyBorder="1" applyAlignment="1">
      <alignment vertical="center"/>
    </xf>
    <xf numFmtId="164" fontId="11" fillId="0" borderId="56" xfId="1" applyNumberFormat="1" applyFont="1" applyBorder="1" applyAlignment="1">
      <alignment vertical="center"/>
    </xf>
    <xf numFmtId="164" fontId="11" fillId="5" borderId="49" xfId="1" applyNumberFormat="1" applyFont="1" applyFill="1" applyBorder="1" applyAlignment="1">
      <alignment vertical="center"/>
    </xf>
    <xf numFmtId="164" fontId="11" fillId="0" borderId="49" xfId="1" applyNumberFormat="1" applyFont="1" applyBorder="1" applyAlignment="1">
      <alignment vertical="center"/>
    </xf>
    <xf numFmtId="0" fontId="0" fillId="0" borderId="68" xfId="0" applyBorder="1" applyAlignment="1">
      <alignment wrapText="1"/>
    </xf>
    <xf numFmtId="164" fontId="11" fillId="0" borderId="67" xfId="1" applyNumberFormat="1" applyFont="1" applyBorder="1" applyAlignment="1">
      <alignment vertical="center"/>
    </xf>
    <xf numFmtId="164" fontId="0" fillId="0" borderId="25" xfId="1" applyNumberFormat="1" applyFont="1" applyBorder="1" applyAlignment="1">
      <alignment vertical="center"/>
    </xf>
    <xf numFmtId="9" fontId="0" fillId="0" borderId="0" xfId="2" applyFont="1" applyAlignment="1">
      <alignment horizontal="center" vertical="center"/>
    </xf>
    <xf numFmtId="0" fontId="23" fillId="0" borderId="0" xfId="0" applyFont="1"/>
    <xf numFmtId="0" fontId="23" fillId="0" borderId="0" xfId="0" applyFont="1" applyAlignment="1">
      <alignment horizontal="left" vertical="center"/>
    </xf>
    <xf numFmtId="164" fontId="16" fillId="3" borderId="13" xfId="0" applyNumberFormat="1" applyFont="1" applyFill="1" applyBorder="1" applyAlignment="1">
      <alignment horizontal="center" vertical="center"/>
    </xf>
    <xf numFmtId="164" fontId="16" fillId="3" borderId="8" xfId="0" applyNumberFormat="1" applyFont="1" applyFill="1" applyBorder="1" applyAlignment="1">
      <alignment horizontal="right" vertical="center" wrapText="1"/>
    </xf>
    <xf numFmtId="9" fontId="18" fillId="3" borderId="5" xfId="2" applyFont="1" applyFill="1" applyBorder="1" applyAlignment="1">
      <alignment horizontal="center" vertical="center"/>
    </xf>
    <xf numFmtId="0" fontId="0" fillId="0" borderId="69" xfId="0" applyBorder="1" applyAlignment="1">
      <alignment wrapText="1"/>
    </xf>
    <xf numFmtId="164" fontId="0" fillId="0" borderId="71" xfId="1" applyNumberFormat="1" applyFont="1" applyBorder="1"/>
    <xf numFmtId="164" fontId="11" fillId="0" borderId="73" xfId="1" applyNumberFormat="1" applyFont="1" applyBorder="1" applyAlignment="1">
      <alignment vertical="center"/>
    </xf>
    <xf numFmtId="0" fontId="0" fillId="0" borderId="74" xfId="0" applyBorder="1" applyAlignment="1">
      <alignment wrapText="1"/>
    </xf>
    <xf numFmtId="164" fontId="11" fillId="0" borderId="75" xfId="1" applyNumberFormat="1" applyFont="1" applyBorder="1" applyAlignment="1">
      <alignment vertical="center"/>
    </xf>
    <xf numFmtId="0" fontId="0" fillId="0" borderId="22" xfId="0" applyBorder="1"/>
    <xf numFmtId="0" fontId="0" fillId="0" borderId="50" xfId="0" applyBorder="1"/>
    <xf numFmtId="0" fontId="0" fillId="0" borderId="5" xfId="0" applyBorder="1"/>
    <xf numFmtId="0" fontId="4" fillId="0" borderId="13" xfId="0" applyFont="1" applyBorder="1" applyAlignment="1">
      <alignment horizontal="center" vertical="center"/>
    </xf>
    <xf numFmtId="0" fontId="4" fillId="0" borderId="76" xfId="0" applyFont="1" applyBorder="1" applyAlignment="1">
      <alignment horizontal="center" vertical="center"/>
    </xf>
    <xf numFmtId="44" fontId="0" fillId="0" borderId="13" xfId="1" applyFont="1" applyBorder="1"/>
    <xf numFmtId="44" fontId="0" fillId="0" borderId="76" xfId="1" applyFont="1" applyBorder="1"/>
    <xf numFmtId="44" fontId="2" fillId="0" borderId="13" xfId="1" applyFont="1" applyBorder="1"/>
    <xf numFmtId="44" fontId="2" fillId="0" borderId="76" xfId="1" applyFont="1" applyBorder="1"/>
    <xf numFmtId="44" fontId="2" fillId="0" borderId="85" xfId="1" applyFont="1" applyBorder="1"/>
    <xf numFmtId="44" fontId="2" fillId="0" borderId="75" xfId="1" applyFont="1" applyBorder="1"/>
    <xf numFmtId="44" fontId="2" fillId="0" borderId="86" xfId="1" applyFont="1" applyBorder="1"/>
    <xf numFmtId="0" fontId="4" fillId="0" borderId="87" xfId="0" applyFont="1" applyBorder="1" applyAlignment="1">
      <alignment horizontal="center" vertical="center"/>
    </xf>
    <xf numFmtId="0" fontId="4" fillId="0" borderId="5" xfId="0" applyFont="1" applyBorder="1" applyAlignment="1">
      <alignment horizontal="center" vertical="center" wrapText="1"/>
    </xf>
    <xf numFmtId="44" fontId="2" fillId="0" borderId="87" xfId="1" applyFont="1" applyBorder="1"/>
    <xf numFmtId="44" fontId="2" fillId="0" borderId="5" xfId="1" applyFont="1" applyBorder="1"/>
    <xf numFmtId="44" fontId="0" fillId="0" borderId="87" xfId="1" applyFont="1" applyBorder="1"/>
    <xf numFmtId="44" fontId="0" fillId="0" borderId="5" xfId="1" applyFont="1" applyBorder="1"/>
    <xf numFmtId="0" fontId="2" fillId="0" borderId="5" xfId="0" applyFont="1" applyBorder="1" applyAlignment="1">
      <alignment horizontal="right"/>
    </xf>
    <xf numFmtId="164" fontId="16" fillId="9" borderId="13" xfId="0" applyNumberFormat="1" applyFont="1" applyFill="1" applyBorder="1" applyAlignment="1">
      <alignment horizontal="center" vertical="center"/>
    </xf>
    <xf numFmtId="10" fontId="18" fillId="9" borderId="5" xfId="2" applyNumberFormat="1" applyFont="1" applyFill="1" applyBorder="1" applyAlignment="1">
      <alignment horizontal="center" vertical="center"/>
    </xf>
    <xf numFmtId="164" fontId="0" fillId="0" borderId="30" xfId="1" applyNumberFormat="1" applyFont="1" applyBorder="1" applyAlignment="1">
      <alignment vertical="center"/>
    </xf>
    <xf numFmtId="164" fontId="11" fillId="0" borderId="71" xfId="1" applyNumberFormat="1" applyFont="1" applyBorder="1"/>
    <xf numFmtId="0" fontId="23" fillId="0" borderId="0" xfId="0" applyFont="1" applyAlignment="1">
      <alignment wrapText="1"/>
    </xf>
    <xf numFmtId="0" fontId="17" fillId="0" borderId="0" xfId="0" applyFont="1" applyAlignment="1">
      <alignment horizontal="right" vertical="center"/>
    </xf>
    <xf numFmtId="164" fontId="16" fillId="0" borderId="0" xfId="0" applyNumberFormat="1" applyFont="1" applyAlignment="1">
      <alignment horizontal="center" vertical="center"/>
    </xf>
    <xf numFmtId="164" fontId="16" fillId="0" borderId="0" xfId="0" applyNumberFormat="1" applyFont="1" applyAlignment="1">
      <alignment horizontal="right" vertical="center" wrapText="1"/>
    </xf>
    <xf numFmtId="10" fontId="18" fillId="0" borderId="0" xfId="2" applyNumberFormat="1"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64" fontId="11" fillId="10" borderId="38" xfId="1" applyNumberFormat="1" applyFont="1" applyFill="1" applyBorder="1"/>
    <xf numFmtId="10" fontId="11" fillId="10" borderId="31" xfId="2" applyNumberFormat="1" applyFont="1" applyFill="1" applyBorder="1"/>
    <xf numFmtId="10" fontId="18" fillId="6" borderId="5" xfId="2" applyNumberFormat="1" applyFont="1" applyFill="1" applyBorder="1" applyAlignment="1">
      <alignment horizontal="center" vertical="center"/>
    </xf>
    <xf numFmtId="164" fontId="11" fillId="10" borderId="31" xfId="0" applyNumberFormat="1" applyFont="1" applyFill="1" applyBorder="1" applyAlignment="1">
      <alignment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164" fontId="13" fillId="2" borderId="76" xfId="3" applyNumberFormat="1" applyFont="1" applyFill="1" applyBorder="1" applyAlignment="1">
      <alignment horizontal="center" vertical="center"/>
    </xf>
    <xf numFmtId="164" fontId="13" fillId="2" borderId="14" xfId="3" applyNumberFormat="1" applyFont="1" applyFill="1" applyBorder="1" applyAlignment="1">
      <alignment horizontal="center" vertical="center"/>
    </xf>
    <xf numFmtId="164" fontId="15" fillId="2" borderId="76" xfId="0" applyNumberFormat="1" applyFont="1" applyFill="1" applyBorder="1" applyAlignment="1">
      <alignment horizontal="center" vertical="center"/>
    </xf>
    <xf numFmtId="164" fontId="15" fillId="2" borderId="14" xfId="0" applyNumberFormat="1" applyFont="1" applyFill="1" applyBorder="1" applyAlignment="1">
      <alignment horizontal="center" vertical="center"/>
    </xf>
    <xf numFmtId="164" fontId="16" fillId="3" borderId="76" xfId="0" applyNumberFormat="1" applyFont="1" applyFill="1" applyBorder="1" applyAlignment="1">
      <alignment horizontal="center" vertical="center"/>
    </xf>
    <xf numFmtId="164" fontId="16" fillId="3" borderId="14" xfId="0" applyNumberFormat="1" applyFont="1" applyFill="1" applyBorder="1" applyAlignment="1">
      <alignment horizontal="center" vertical="center"/>
    </xf>
    <xf numFmtId="164" fontId="16" fillId="9" borderId="8" xfId="0" applyNumberFormat="1" applyFont="1" applyFill="1" applyBorder="1" applyAlignment="1">
      <alignment horizontal="right" vertical="center" wrapText="1"/>
    </xf>
    <xf numFmtId="164" fontId="16" fillId="6" borderId="8" xfId="0" applyNumberFormat="1" applyFont="1" applyFill="1" applyBorder="1" applyAlignment="1">
      <alignment horizontal="right" vertical="center" wrapText="1"/>
    </xf>
    <xf numFmtId="164" fontId="16" fillId="4" borderId="8" xfId="0" applyNumberFormat="1" applyFont="1" applyFill="1" applyBorder="1" applyAlignment="1">
      <alignment horizontal="right" vertical="center" wrapText="1"/>
    </xf>
    <xf numFmtId="0" fontId="2" fillId="8" borderId="15" xfId="1" applyNumberFormat="1" applyFont="1" applyFill="1" applyBorder="1"/>
    <xf numFmtId="0" fontId="2" fillId="8" borderId="18" xfId="1" applyNumberFormat="1" applyFont="1" applyFill="1" applyBorder="1"/>
    <xf numFmtId="0" fontId="4" fillId="0" borderId="50" xfId="0" applyFont="1" applyBorder="1" applyAlignment="1">
      <alignment horizontal="center" vertical="center" wrapText="1"/>
    </xf>
    <xf numFmtId="164" fontId="14" fillId="0" borderId="19" xfId="1" applyNumberFormat="1" applyFont="1" applyBorder="1" applyAlignment="1" applyProtection="1">
      <alignment horizontal="center" vertical="center"/>
      <protection locked="0"/>
    </xf>
    <xf numFmtId="164" fontId="14" fillId="0" borderId="12" xfId="1" applyNumberFormat="1" applyFont="1" applyBorder="1" applyAlignment="1" applyProtection="1">
      <alignment horizontal="center" vertical="center"/>
      <protection locked="0"/>
    </xf>
    <xf numFmtId="164" fontId="14" fillId="0" borderId="16" xfId="1" applyNumberFormat="1" applyFont="1" applyBorder="1" applyAlignment="1" applyProtection="1">
      <alignment horizontal="center" vertical="center"/>
      <protection locked="0"/>
    </xf>
    <xf numFmtId="164" fontId="14" fillId="0" borderId="20" xfId="1" applyNumberFormat="1" applyFont="1" applyBorder="1" applyAlignment="1" applyProtection="1">
      <alignment horizontal="center" vertical="center"/>
      <protection locked="0"/>
    </xf>
    <xf numFmtId="164" fontId="14" fillId="0" borderId="11" xfId="1" applyNumberFormat="1" applyFont="1" applyBorder="1" applyAlignment="1" applyProtection="1">
      <alignment horizontal="center" vertical="center"/>
      <protection locked="0"/>
    </xf>
    <xf numFmtId="164" fontId="14" fillId="0" borderId="17" xfId="1" applyNumberFormat="1" applyFont="1" applyBorder="1" applyAlignment="1" applyProtection="1">
      <alignment horizontal="center" vertical="center"/>
      <protection locked="0"/>
    </xf>
    <xf numFmtId="164" fontId="14" fillId="0" borderId="21" xfId="1" applyNumberFormat="1" applyFont="1" applyBorder="1" applyAlignment="1" applyProtection="1">
      <alignment horizontal="center" vertical="center"/>
      <protection locked="0"/>
    </xf>
    <xf numFmtId="164" fontId="14" fillId="0" borderId="15" xfId="1" applyNumberFormat="1" applyFont="1" applyBorder="1" applyAlignment="1" applyProtection="1">
      <alignment horizontal="center" vertical="center"/>
      <protection locked="0"/>
    </xf>
    <xf numFmtId="164" fontId="14" fillId="0" borderId="18" xfId="1" applyNumberFormat="1" applyFont="1" applyBorder="1" applyAlignment="1" applyProtection="1">
      <alignment horizontal="center" vertical="center"/>
      <protection locked="0"/>
    </xf>
    <xf numFmtId="44" fontId="0" fillId="0" borderId="77" xfId="1" applyFont="1" applyBorder="1" applyProtection="1">
      <protection locked="0"/>
    </xf>
    <xf numFmtId="44" fontId="0" fillId="0" borderId="78" xfId="1" applyFont="1" applyBorder="1" applyProtection="1">
      <protection locked="0"/>
    </xf>
    <xf numFmtId="44" fontId="0" fillId="0" borderId="82" xfId="1" applyFont="1" applyBorder="1" applyProtection="1">
      <protection locked="0"/>
    </xf>
    <xf numFmtId="44" fontId="0" fillId="0" borderId="79" xfId="1" applyFont="1" applyBorder="1" applyProtection="1">
      <protection locked="0"/>
    </xf>
    <xf numFmtId="44" fontId="0" fillId="0" borderId="71" xfId="1" applyFont="1" applyBorder="1" applyProtection="1">
      <protection locked="0"/>
    </xf>
    <xf numFmtId="44" fontId="0" fillId="0" borderId="83" xfId="1" applyFont="1" applyBorder="1" applyProtection="1">
      <protection locked="0"/>
    </xf>
    <xf numFmtId="44" fontId="0" fillId="0" borderId="80" xfId="1" applyFont="1" applyBorder="1" applyProtection="1">
      <protection locked="0"/>
    </xf>
    <xf numFmtId="44" fontId="0" fillId="0" borderId="81" xfId="1" applyFont="1" applyBorder="1" applyProtection="1">
      <protection locked="0"/>
    </xf>
    <xf numFmtId="44" fontId="0" fillId="0" borderId="84" xfId="1" applyFont="1" applyBorder="1" applyProtection="1">
      <protection locked="0"/>
    </xf>
    <xf numFmtId="0" fontId="19" fillId="0" borderId="0" xfId="0" applyFont="1" applyAlignment="1" applyProtection="1">
      <alignment horizontal="center" vertical="center"/>
      <protection locked="0"/>
    </xf>
    <xf numFmtId="164" fontId="0" fillId="0" borderId="54" xfId="1" applyNumberFormat="1" applyFont="1" applyBorder="1" applyProtection="1">
      <protection locked="0"/>
    </xf>
    <xf numFmtId="164" fontId="0" fillId="0" borderId="55" xfId="1" applyNumberFormat="1" applyFont="1" applyBorder="1" applyProtection="1">
      <protection locked="0"/>
    </xf>
    <xf numFmtId="0" fontId="4" fillId="0" borderId="98" xfId="0" applyFont="1" applyBorder="1" applyAlignment="1">
      <alignment horizontal="center" vertical="center"/>
    </xf>
    <xf numFmtId="0" fontId="4" fillId="0" borderId="99" xfId="0" applyFont="1" applyBorder="1" applyAlignment="1">
      <alignment horizontal="center" vertical="center"/>
    </xf>
    <xf numFmtId="0" fontId="4" fillId="0" borderId="100" xfId="0" applyFont="1" applyBorder="1" applyAlignment="1">
      <alignment horizontal="center" vertical="center"/>
    </xf>
    <xf numFmtId="9" fontId="0" fillId="0" borderId="22" xfId="2" applyFont="1" applyBorder="1" applyAlignment="1">
      <alignment vertical="center"/>
    </xf>
    <xf numFmtId="0" fontId="4" fillId="0" borderId="0" xfId="0" applyFont="1" applyAlignment="1">
      <alignment horizontal="center" vertical="center" wrapText="1"/>
    </xf>
    <xf numFmtId="9" fontId="0" fillId="0" borderId="0" xfId="2" applyFont="1" applyBorder="1" applyAlignment="1">
      <alignment vertical="center"/>
    </xf>
    <xf numFmtId="0" fontId="26" fillId="0" borderId="0" xfId="0" applyFont="1" applyAlignment="1">
      <alignment horizontal="center" vertical="center"/>
    </xf>
    <xf numFmtId="0" fontId="0" fillId="0" borderId="3" xfId="0" applyBorder="1"/>
    <xf numFmtId="0" fontId="0" fillId="0" borderId="9" xfId="0" applyBorder="1"/>
    <xf numFmtId="0" fontId="2" fillId="0" borderId="6" xfId="0" applyFont="1" applyBorder="1" applyAlignment="1">
      <alignment horizontal="right"/>
    </xf>
    <xf numFmtId="44" fontId="0" fillId="0" borderId="101" xfId="1" applyFont="1" applyBorder="1" applyProtection="1">
      <protection locked="0"/>
    </xf>
    <xf numFmtId="44" fontId="0" fillId="0" borderId="102" xfId="1" applyFont="1" applyBorder="1" applyProtection="1">
      <protection locked="0"/>
    </xf>
    <xf numFmtId="44" fontId="0" fillId="0" borderId="103" xfId="1" applyFont="1" applyBorder="1" applyProtection="1">
      <protection locked="0"/>
    </xf>
    <xf numFmtId="44" fontId="2" fillId="0" borderId="67" xfId="1" applyFont="1" applyBorder="1"/>
    <xf numFmtId="44" fontId="0" fillId="0" borderId="104" xfId="1" applyFont="1" applyBorder="1" applyProtection="1">
      <protection locked="0"/>
    </xf>
    <xf numFmtId="44" fontId="0" fillId="0" borderId="105" xfId="1" applyFont="1" applyBorder="1" applyProtection="1">
      <protection locked="0"/>
    </xf>
    <xf numFmtId="44" fontId="0" fillId="0" borderId="106" xfId="1" applyFont="1" applyBorder="1" applyProtection="1">
      <protection locked="0"/>
    </xf>
    <xf numFmtId="44" fontId="2" fillId="0" borderId="107" xfId="1" applyFont="1" applyBorder="1"/>
    <xf numFmtId="44" fontId="2" fillId="0" borderId="8" xfId="1" applyFont="1" applyBorder="1"/>
    <xf numFmtId="10" fontId="2" fillId="0" borderId="22" xfId="1" applyNumberFormat="1" applyFont="1" applyBorder="1"/>
    <xf numFmtId="0" fontId="0" fillId="0" borderId="22" xfId="0" applyBorder="1" applyAlignment="1">
      <alignment vertical="center"/>
    </xf>
    <xf numFmtId="10" fontId="2" fillId="0" borderId="1" xfId="1" applyNumberFormat="1" applyFont="1" applyBorder="1"/>
    <xf numFmtId="0" fontId="14" fillId="0" borderId="33" xfId="0" applyFont="1" applyBorder="1" applyAlignment="1">
      <alignment horizontal="right"/>
    </xf>
    <xf numFmtId="0" fontId="0" fillId="0" borderId="33" xfId="0" applyBorder="1" applyAlignment="1">
      <alignment horizontal="right"/>
    </xf>
    <xf numFmtId="44" fontId="2" fillId="3" borderId="11" xfId="0" applyNumberFormat="1" applyFont="1" applyFill="1" applyBorder="1" applyAlignment="1">
      <alignment wrapText="1"/>
    </xf>
    <xf numFmtId="165" fontId="11" fillId="3" borderId="30" xfId="2" applyNumberFormat="1" applyFont="1" applyFill="1" applyBorder="1"/>
    <xf numFmtId="165" fontId="11" fillId="5" borderId="30" xfId="2" applyNumberFormat="1" applyFont="1" applyFill="1" applyBorder="1"/>
    <xf numFmtId="165" fontId="11" fillId="0" borderId="30" xfId="2" applyNumberFormat="1" applyFont="1" applyBorder="1"/>
    <xf numFmtId="165" fontId="11" fillId="10" borderId="31" xfId="2" applyNumberFormat="1" applyFont="1" applyFill="1" applyBorder="1"/>
    <xf numFmtId="0" fontId="4" fillId="0" borderId="108" xfId="0" applyFont="1" applyBorder="1" applyAlignment="1">
      <alignment horizontal="center" vertical="center"/>
    </xf>
    <xf numFmtId="44" fontId="0" fillId="0" borderId="109" xfId="1" applyFont="1" applyBorder="1" applyProtection="1">
      <protection locked="0"/>
    </xf>
    <xf numFmtId="44" fontId="0" fillId="0" borderId="74" xfId="1" applyFont="1" applyBorder="1" applyProtection="1">
      <protection locked="0"/>
    </xf>
    <xf numFmtId="44" fontId="0" fillId="0" borderId="110" xfId="1" applyFont="1" applyBorder="1" applyProtection="1">
      <protection locked="0"/>
    </xf>
    <xf numFmtId="0" fontId="4" fillId="0" borderId="5" xfId="0" applyFont="1" applyBorder="1" applyAlignment="1">
      <alignment horizontal="center" vertical="center"/>
    </xf>
    <xf numFmtId="0" fontId="9" fillId="6" borderId="0" xfId="0" applyFont="1" applyFill="1" applyAlignment="1">
      <alignment horizontal="right" vertical="center"/>
    </xf>
    <xf numFmtId="0" fontId="17" fillId="3" borderId="6" xfId="0" applyFont="1" applyFill="1" applyBorder="1" applyAlignment="1">
      <alignment horizontal="right" vertical="center"/>
    </xf>
    <xf numFmtId="0" fontId="17" fillId="3" borderId="8" xfId="0" applyFont="1" applyFill="1" applyBorder="1" applyAlignment="1">
      <alignment horizontal="right"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45" xfId="0" applyFont="1" applyBorder="1" applyAlignment="1">
      <alignment horizontal="center" vertical="center"/>
    </xf>
    <xf numFmtId="0" fontId="5" fillId="0" borderId="13" xfId="0" applyFont="1" applyBorder="1" applyAlignment="1">
      <alignment horizontal="center" vertical="center"/>
    </xf>
    <xf numFmtId="0" fontId="5" fillId="0" borderId="76" xfId="0" applyFont="1" applyBorder="1" applyAlignment="1">
      <alignment horizontal="center" vertical="center"/>
    </xf>
    <xf numFmtId="0" fontId="5" fillId="0" borderId="14" xfId="0" applyFont="1" applyBorder="1" applyAlignment="1">
      <alignment horizontal="center" vertical="center"/>
    </xf>
    <xf numFmtId="0" fontId="4" fillId="0" borderId="1" xfId="0" applyFont="1" applyBorder="1" applyAlignment="1">
      <alignment horizontal="center" vertical="center" wrapText="1"/>
    </xf>
    <xf numFmtId="0" fontId="4" fillId="0" borderId="50" xfId="0" applyFont="1" applyBorder="1" applyAlignment="1">
      <alignment horizontal="center" vertical="center" wrapText="1"/>
    </xf>
    <xf numFmtId="0" fontId="17" fillId="6" borderId="51" xfId="0" applyFont="1" applyFill="1" applyBorder="1" applyAlignment="1">
      <alignment horizontal="right" vertical="center"/>
    </xf>
    <xf numFmtId="0" fontId="17" fillId="6" borderId="52" xfId="0" applyFont="1" applyFill="1" applyBorder="1" applyAlignment="1">
      <alignment horizontal="right" vertical="center"/>
    </xf>
    <xf numFmtId="0" fontId="17" fillId="6" borderId="2" xfId="0" applyFont="1" applyFill="1" applyBorder="1" applyAlignment="1">
      <alignment horizontal="right" vertical="center"/>
    </xf>
    <xf numFmtId="0" fontId="17" fillId="10" borderId="6" xfId="0" applyFont="1" applyFill="1" applyBorder="1" applyAlignment="1">
      <alignment horizontal="right" vertical="center"/>
    </xf>
    <xf numFmtId="0" fontId="17" fillId="10" borderId="7" xfId="0" applyFont="1" applyFill="1" applyBorder="1" applyAlignment="1">
      <alignment horizontal="right" vertical="center"/>
    </xf>
    <xf numFmtId="0" fontId="17" fillId="10" borderId="8" xfId="0" applyFont="1" applyFill="1" applyBorder="1" applyAlignment="1">
      <alignment horizontal="right" vertical="center"/>
    </xf>
    <xf numFmtId="0" fontId="0" fillId="0" borderId="0" xfId="0" applyAlignment="1">
      <alignment horizontal="left"/>
    </xf>
    <xf numFmtId="0" fontId="28" fillId="6" borderId="4" xfId="0" applyFont="1" applyFill="1" applyBorder="1" applyAlignment="1">
      <alignment horizontal="center"/>
    </xf>
    <xf numFmtId="0" fontId="0" fillId="6" borderId="4" xfId="0" applyFill="1" applyBorder="1" applyAlignment="1">
      <alignment horizontal="center"/>
    </xf>
    <xf numFmtId="0" fontId="23" fillId="0" borderId="0" xfId="0" applyFont="1" applyAlignment="1">
      <alignment horizontal="left"/>
    </xf>
    <xf numFmtId="0" fontId="0" fillId="0" borderId="0" xfId="0" applyAlignment="1">
      <alignment horizontal="left" wrapText="1"/>
    </xf>
    <xf numFmtId="0" fontId="23" fillId="0" borderId="0" xfId="0" applyFont="1" applyAlignment="1">
      <alignment horizontal="left" vertical="center" wrapText="1"/>
    </xf>
    <xf numFmtId="0" fontId="6" fillId="2" borderId="6" xfId="0" applyFont="1" applyFill="1" applyBorder="1" applyAlignment="1">
      <alignment horizontal="left" vertical="center"/>
    </xf>
    <xf numFmtId="0" fontId="6" fillId="2" borderId="8" xfId="0" applyFont="1" applyFill="1" applyBorder="1" applyAlignment="1">
      <alignment horizontal="left" vertical="center"/>
    </xf>
    <xf numFmtId="0" fontId="4" fillId="3" borderId="6" xfId="0" applyFont="1" applyFill="1" applyBorder="1"/>
    <xf numFmtId="0" fontId="4" fillId="3" borderId="8" xfId="0" applyFont="1" applyFill="1" applyBorder="1"/>
    <xf numFmtId="0" fontId="26" fillId="6" borderId="6"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8" xfId="0" applyFont="1" applyFill="1" applyBorder="1" applyAlignment="1">
      <alignment horizontal="center" vertical="center"/>
    </xf>
    <xf numFmtId="0" fontId="2" fillId="3" borderId="29" xfId="0" applyFont="1" applyFill="1" applyBorder="1" applyAlignment="1">
      <alignment horizontal="left" wrapText="1"/>
    </xf>
    <xf numFmtId="0" fontId="2" fillId="3" borderId="11" xfId="0" applyFont="1" applyFill="1" applyBorder="1" applyAlignment="1">
      <alignment horizontal="left"/>
    </xf>
    <xf numFmtId="0" fontId="2" fillId="0" borderId="61"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41" xfId="0" applyFont="1" applyBorder="1" applyAlignment="1">
      <alignment horizontal="center" vertical="center" wrapText="1"/>
    </xf>
    <xf numFmtId="0" fontId="29" fillId="6" borderId="24" xfId="0" applyFont="1" applyFill="1" applyBorder="1" applyAlignment="1">
      <alignment horizontal="left" wrapText="1"/>
    </xf>
    <xf numFmtId="0" fontId="23" fillId="6" borderId="24" xfId="0" applyFont="1" applyFill="1" applyBorder="1" applyAlignment="1">
      <alignment horizontal="left"/>
    </xf>
    <xf numFmtId="165" fontId="11" fillId="0" borderId="59" xfId="2" applyNumberFormat="1" applyFont="1" applyBorder="1" applyAlignment="1">
      <alignment horizontal="center" vertical="center"/>
    </xf>
    <xf numFmtId="165" fontId="11" fillId="0" borderId="72" xfId="2" applyNumberFormat="1" applyFont="1" applyBorder="1" applyAlignment="1">
      <alignment horizontal="center" vertical="center"/>
    </xf>
    <xf numFmtId="165" fontId="11" fillId="0" borderId="60" xfId="2" applyNumberFormat="1" applyFont="1" applyBorder="1" applyAlignment="1">
      <alignment horizontal="center" vertical="center"/>
    </xf>
    <xf numFmtId="10" fontId="11" fillId="0" borderId="59" xfId="2" applyNumberFormat="1" applyFont="1" applyBorder="1" applyAlignment="1">
      <alignment horizontal="center" vertical="center"/>
    </xf>
    <xf numFmtId="10" fontId="11" fillId="0" borderId="72" xfId="2" applyNumberFormat="1" applyFont="1" applyBorder="1" applyAlignment="1">
      <alignment horizontal="center" vertical="center"/>
    </xf>
    <xf numFmtId="10" fontId="11" fillId="0" borderId="60" xfId="2" applyNumberFormat="1" applyFont="1" applyBorder="1" applyAlignment="1">
      <alignment horizontal="center" vertical="center"/>
    </xf>
    <xf numFmtId="164" fontId="0" fillId="0" borderId="89" xfId="1" applyNumberFormat="1" applyFont="1" applyBorder="1" applyAlignment="1">
      <alignment horizontal="center"/>
    </xf>
    <xf numFmtId="164" fontId="0" fillId="0" borderId="90" xfId="1" applyNumberFormat="1" applyFont="1" applyBorder="1" applyAlignment="1">
      <alignment horizontal="center"/>
    </xf>
    <xf numFmtId="164" fontId="0" fillId="0" borderId="91" xfId="1" applyNumberFormat="1" applyFont="1" applyBorder="1" applyAlignment="1">
      <alignment horizontal="center"/>
    </xf>
    <xf numFmtId="0" fontId="4" fillId="7" borderId="40" xfId="0" applyFont="1" applyFill="1" applyBorder="1" applyAlignment="1">
      <alignment horizontal="left" vertical="center"/>
    </xf>
    <xf numFmtId="0" fontId="4" fillId="7" borderId="35" xfId="0" applyFont="1" applyFill="1" applyBorder="1" applyAlignment="1">
      <alignment horizontal="left" vertical="center"/>
    </xf>
    <xf numFmtId="0" fontId="4" fillId="7" borderId="36" xfId="0" applyFont="1" applyFill="1" applyBorder="1" applyAlignment="1">
      <alignment horizontal="left" vertical="center"/>
    </xf>
    <xf numFmtId="0" fontId="26" fillId="6" borderId="6"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6" fillId="6" borderId="8" xfId="0" applyFont="1" applyFill="1" applyBorder="1" applyAlignment="1">
      <alignment horizontal="center" vertical="center" wrapText="1"/>
    </xf>
    <xf numFmtId="0" fontId="4" fillId="7" borderId="26" xfId="0" applyFont="1" applyFill="1" applyBorder="1" applyAlignment="1">
      <alignment horizontal="left" vertical="center" wrapText="1"/>
    </xf>
    <xf numFmtId="0" fontId="4" fillId="7" borderId="27" xfId="0" applyFont="1" applyFill="1" applyBorder="1" applyAlignment="1">
      <alignment horizontal="left" vertical="center" wrapText="1"/>
    </xf>
    <xf numFmtId="0" fontId="4" fillId="7" borderId="28" xfId="0" applyFont="1" applyFill="1" applyBorder="1" applyAlignment="1">
      <alignment horizontal="left" vertical="center" wrapText="1"/>
    </xf>
    <xf numFmtId="0" fontId="2" fillId="3" borderId="29" xfId="0" applyFont="1" applyFill="1" applyBorder="1" applyAlignment="1">
      <alignment horizontal="left"/>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16" fillId="10" borderId="93" xfId="0" applyFont="1" applyFill="1" applyBorder="1" applyAlignment="1">
      <alignment horizontal="right" wrapText="1"/>
    </xf>
    <xf numFmtId="0" fontId="16" fillId="10" borderId="94" xfId="0" applyFont="1" applyFill="1" applyBorder="1" applyAlignment="1">
      <alignment horizontal="right" wrapText="1"/>
    </xf>
    <xf numFmtId="0" fontId="16" fillId="10" borderId="43" xfId="0" applyFont="1" applyFill="1" applyBorder="1" applyAlignment="1">
      <alignment horizontal="right" wrapText="1"/>
    </xf>
    <xf numFmtId="0" fontId="22" fillId="7" borderId="0" xfId="0" applyFont="1" applyFill="1" applyAlignment="1">
      <alignment horizontal="right" wrapText="1"/>
    </xf>
    <xf numFmtId="0" fontId="12" fillId="10" borderId="23" xfId="0" applyFont="1" applyFill="1" applyBorder="1" applyAlignment="1">
      <alignment horizontal="right" vertical="center" wrapText="1"/>
    </xf>
    <xf numFmtId="0" fontId="12" fillId="10" borderId="24" xfId="0" applyFont="1" applyFill="1" applyBorder="1" applyAlignment="1">
      <alignment horizontal="right" vertical="center" wrapText="1"/>
    </xf>
    <xf numFmtId="0" fontId="24" fillId="3" borderId="32" xfId="0" applyFont="1" applyFill="1" applyBorder="1" applyAlignment="1">
      <alignment horizontal="left" wrapText="1"/>
    </xf>
    <xf numFmtId="0" fontId="24" fillId="3" borderId="34" xfId="0" applyFont="1" applyFill="1" applyBorder="1" applyAlignment="1">
      <alignment horizontal="left" wrapText="1"/>
    </xf>
    <xf numFmtId="0" fontId="2" fillId="3" borderId="41" xfId="0" applyFont="1" applyFill="1" applyBorder="1" applyAlignment="1">
      <alignment horizontal="left" wrapText="1"/>
    </xf>
    <xf numFmtId="0" fontId="2" fillId="3" borderId="39" xfId="0" applyFont="1" applyFill="1" applyBorder="1" applyAlignment="1">
      <alignment horizontal="left" wrapText="1"/>
    </xf>
    <xf numFmtId="0" fontId="2" fillId="3" borderId="42" xfId="0" applyFont="1" applyFill="1" applyBorder="1" applyAlignment="1">
      <alignment horizontal="left" wrapText="1"/>
    </xf>
    <xf numFmtId="0" fontId="6" fillId="2" borderId="7" xfId="0" applyFont="1" applyFill="1" applyBorder="1" applyAlignment="1">
      <alignment horizontal="left" vertical="center"/>
    </xf>
    <xf numFmtId="165" fontId="11" fillId="0" borderId="62" xfId="2" applyNumberFormat="1" applyFont="1" applyBorder="1" applyAlignment="1">
      <alignment horizontal="center" vertical="center"/>
    </xf>
    <xf numFmtId="165" fontId="11" fillId="0" borderId="88" xfId="2" applyNumberFormat="1" applyFont="1" applyBorder="1" applyAlignment="1">
      <alignment horizontal="center" vertical="center"/>
    </xf>
    <xf numFmtId="165" fontId="11" fillId="0" borderId="63" xfId="2" applyNumberFormat="1" applyFont="1" applyBorder="1" applyAlignment="1">
      <alignment horizontal="center" vertical="center"/>
    </xf>
    <xf numFmtId="0" fontId="11" fillId="10" borderId="23" xfId="0" applyFont="1" applyFill="1" applyBorder="1" applyAlignment="1">
      <alignment horizontal="right" vertical="center" wrapText="1"/>
    </xf>
    <xf numFmtId="0" fontId="11" fillId="10" borderId="24" xfId="0" applyFont="1" applyFill="1" applyBorder="1" applyAlignment="1">
      <alignment horizontal="right" vertical="center" wrapText="1"/>
    </xf>
    <xf numFmtId="0" fontId="17" fillId="9" borderId="6" xfId="0" applyFont="1" applyFill="1" applyBorder="1" applyAlignment="1">
      <alignment horizontal="right" vertical="center"/>
    </xf>
    <xf numFmtId="0" fontId="17" fillId="9" borderId="8" xfId="0" applyFont="1" applyFill="1" applyBorder="1" applyAlignment="1">
      <alignment horizontal="right" vertical="center"/>
    </xf>
    <xf numFmtId="164" fontId="0" fillId="0" borderId="92" xfId="1" applyNumberFormat="1" applyFont="1" applyBorder="1" applyAlignment="1">
      <alignment horizontal="center"/>
    </xf>
    <xf numFmtId="0" fontId="23" fillId="0" borderId="27" xfId="0" applyFont="1" applyBorder="1" applyAlignment="1">
      <alignment horizontal="left" wrapText="1"/>
    </xf>
    <xf numFmtId="0" fontId="23" fillId="0" borderId="0" xfId="0" applyFont="1" applyAlignment="1">
      <alignment horizontal="left" wrapText="1"/>
    </xf>
  </cellXfs>
  <cellStyles count="4">
    <cellStyle name="Lien hypertexte" xfId="3" builtinId="8"/>
    <cellStyle name="Monétaire" xfId="1" builtinId="4"/>
    <cellStyle name="Normal" xfId="0" builtinId="0"/>
    <cellStyle name="Pourcentage" xfId="2" builtinId="5"/>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0</xdr:row>
      <xdr:rowOff>123825</xdr:rowOff>
    </xdr:from>
    <xdr:to>
      <xdr:col>2</xdr:col>
      <xdr:colOff>2226945</xdr:colOff>
      <xdr:row>3</xdr:row>
      <xdr:rowOff>60865</xdr:rowOff>
    </xdr:to>
    <xdr:pic>
      <xdr:nvPicPr>
        <xdr:cNvPr id="3" name="Image 2">
          <a:extLst>
            <a:ext uri="{FF2B5EF4-FFF2-40B4-BE49-F238E27FC236}">
              <a16:creationId xmlns:a16="http://schemas.microsoft.com/office/drawing/2014/main" id="{DFD55D1A-933A-4058-9358-A6CC92EE81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123825"/>
          <a:ext cx="2124075" cy="700945"/>
        </a:xfrm>
        <a:prstGeom prst="rect">
          <a:avLst/>
        </a:prstGeom>
      </xdr:spPr>
    </xdr:pic>
    <xdr:clientData/>
  </xdr:twoCellAnchor>
  <xdr:twoCellAnchor editAs="oneCell">
    <xdr:from>
      <xdr:col>1</xdr:col>
      <xdr:colOff>323850</xdr:colOff>
      <xdr:row>37</xdr:row>
      <xdr:rowOff>133350</xdr:rowOff>
    </xdr:from>
    <xdr:to>
      <xdr:col>2</xdr:col>
      <xdr:colOff>2036445</xdr:colOff>
      <xdr:row>39</xdr:row>
      <xdr:rowOff>249460</xdr:rowOff>
    </xdr:to>
    <xdr:pic>
      <xdr:nvPicPr>
        <xdr:cNvPr id="4" name="Image 3">
          <a:extLst>
            <a:ext uri="{FF2B5EF4-FFF2-40B4-BE49-F238E27FC236}">
              <a16:creationId xmlns:a16="http://schemas.microsoft.com/office/drawing/2014/main" id="{1117E487-B4AB-4DFF-858F-73865FBC89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8650" y="7305675"/>
          <a:ext cx="2124075" cy="693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114300</xdr:rowOff>
    </xdr:from>
    <xdr:to>
      <xdr:col>2</xdr:col>
      <xdr:colOff>1716405</xdr:colOff>
      <xdr:row>3</xdr:row>
      <xdr:rowOff>57055</xdr:rowOff>
    </xdr:to>
    <xdr:pic>
      <xdr:nvPicPr>
        <xdr:cNvPr id="2" name="Image 1">
          <a:extLst>
            <a:ext uri="{FF2B5EF4-FFF2-40B4-BE49-F238E27FC236}">
              <a16:creationId xmlns:a16="http://schemas.microsoft.com/office/drawing/2014/main" id="{821EB598-8981-4D9C-9D3C-DD41EDEA04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0" y="114300"/>
          <a:ext cx="2116455" cy="704755"/>
        </a:xfrm>
        <a:prstGeom prst="rect">
          <a:avLst/>
        </a:prstGeom>
      </xdr:spPr>
    </xdr:pic>
    <xdr:clientData/>
  </xdr:twoCellAnchor>
  <xdr:twoCellAnchor editAs="oneCell">
    <xdr:from>
      <xdr:col>0</xdr:col>
      <xdr:colOff>752475</xdr:colOff>
      <xdr:row>42</xdr:row>
      <xdr:rowOff>171450</xdr:rowOff>
    </xdr:from>
    <xdr:to>
      <xdr:col>2</xdr:col>
      <xdr:colOff>1716405</xdr:colOff>
      <xdr:row>44</xdr:row>
      <xdr:rowOff>285655</xdr:rowOff>
    </xdr:to>
    <xdr:pic>
      <xdr:nvPicPr>
        <xdr:cNvPr id="3" name="Image 2">
          <a:extLst>
            <a:ext uri="{FF2B5EF4-FFF2-40B4-BE49-F238E27FC236}">
              <a16:creationId xmlns:a16="http://schemas.microsoft.com/office/drawing/2014/main" id="{829D69F6-8D46-400D-9184-CFA0DBB205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2475" y="8534400"/>
          <a:ext cx="2124075" cy="70094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B2:R70"/>
  <sheetViews>
    <sheetView tabSelected="1" topLeftCell="A2" workbookViewId="0">
      <selection activeCell="G57" sqref="G57"/>
    </sheetView>
  </sheetViews>
  <sheetFormatPr baseColWidth="10" defaultColWidth="11.44140625" defaultRowHeight="14.4" x14ac:dyDescent="0.3"/>
  <cols>
    <col min="1" max="1" width="4.5546875" customWidth="1"/>
    <col min="2" max="2" width="6" customWidth="1"/>
    <col min="3" max="3" width="53.33203125" customWidth="1"/>
    <col min="4" max="7" width="20.33203125" customWidth="1"/>
    <col min="8" max="8" width="11.33203125" customWidth="1"/>
    <col min="9" max="9" width="8.33203125" customWidth="1"/>
    <col min="10" max="10" width="11.44140625" customWidth="1"/>
    <col min="11" max="11" width="21.5546875" customWidth="1"/>
    <col min="12" max="12" width="16.6640625" customWidth="1"/>
    <col min="13" max="13" width="14.6640625" customWidth="1"/>
    <col min="14" max="14" width="16.33203125" customWidth="1"/>
    <col min="15" max="15" width="15.6640625" customWidth="1"/>
  </cols>
  <sheetData>
    <row r="2" spans="2:8" ht="30" customHeight="1" x14ac:dyDescent="0.3">
      <c r="B2" s="178" t="s">
        <v>107</v>
      </c>
      <c r="C2" s="178"/>
      <c r="D2" s="178"/>
      <c r="E2" s="178"/>
      <c r="F2" s="178"/>
      <c r="G2" s="178"/>
      <c r="H2" s="178"/>
    </row>
    <row r="3" spans="2:8" ht="15" thickBot="1" x14ac:dyDescent="0.35">
      <c r="B3" s="19"/>
      <c r="C3" s="19"/>
      <c r="D3" s="197" t="s">
        <v>99</v>
      </c>
      <c r="E3" s="198"/>
      <c r="F3" s="198"/>
      <c r="G3" s="198"/>
      <c r="H3" s="198"/>
    </row>
    <row r="4" spans="2:8" ht="16.2" thickBot="1" x14ac:dyDescent="0.35">
      <c r="B4" s="181"/>
      <c r="C4" s="182"/>
      <c r="D4" s="108" t="s">
        <v>0</v>
      </c>
      <c r="E4" s="109" t="s">
        <v>1</v>
      </c>
      <c r="F4" s="110" t="s">
        <v>2</v>
      </c>
      <c r="G4" s="188" t="s">
        <v>3</v>
      </c>
      <c r="H4" s="188" t="s">
        <v>4</v>
      </c>
    </row>
    <row r="5" spans="2:8" ht="15" thickBot="1" x14ac:dyDescent="0.35">
      <c r="B5" s="183"/>
      <c r="C5" s="184"/>
      <c r="D5" s="185" t="s">
        <v>5</v>
      </c>
      <c r="E5" s="186"/>
      <c r="F5" s="187"/>
      <c r="G5" s="189"/>
      <c r="H5" s="189"/>
    </row>
    <row r="6" spans="2:8" ht="16.2" thickBot="1" x14ac:dyDescent="0.35">
      <c r="B6" s="204" t="s">
        <v>6</v>
      </c>
      <c r="C6" s="205"/>
      <c r="D6" s="26">
        <f>D7+D8+D9</f>
        <v>0</v>
      </c>
      <c r="E6" s="111">
        <f>E7+E8+E9</f>
        <v>0</v>
      </c>
      <c r="F6" s="112">
        <f>F7+F8+F9</f>
        <v>0</v>
      </c>
      <c r="G6" s="38">
        <f>D6+E6+F6</f>
        <v>0</v>
      </c>
      <c r="H6" s="7" t="e">
        <f>G6/$G$29</f>
        <v>#DIV/0!</v>
      </c>
    </row>
    <row r="7" spans="2:8" ht="15.6" x14ac:dyDescent="0.3">
      <c r="B7" s="1"/>
      <c r="C7" s="3" t="s">
        <v>7</v>
      </c>
      <c r="D7" s="123"/>
      <c r="E7" s="124"/>
      <c r="F7" s="125"/>
      <c r="G7" s="39">
        <f>D7+E7+F7</f>
        <v>0</v>
      </c>
      <c r="H7" s="6"/>
    </row>
    <row r="8" spans="2:8" ht="15.6" x14ac:dyDescent="0.3">
      <c r="B8" s="1"/>
      <c r="C8" s="3" t="s">
        <v>8</v>
      </c>
      <c r="D8" s="126"/>
      <c r="E8" s="127"/>
      <c r="F8" s="128"/>
      <c r="G8" s="40">
        <f t="shared" ref="G8:G28" si="0">D8+E8+F8</f>
        <v>0</v>
      </c>
      <c r="H8" s="6"/>
    </row>
    <row r="9" spans="2:8" ht="16.2" thickBot="1" x14ac:dyDescent="0.35">
      <c r="B9" s="2"/>
      <c r="C9" s="4" t="s">
        <v>9</v>
      </c>
      <c r="D9" s="129"/>
      <c r="E9" s="130"/>
      <c r="F9" s="131"/>
      <c r="G9" s="41">
        <f t="shared" si="0"/>
        <v>0</v>
      </c>
      <c r="H9" s="6"/>
    </row>
    <row r="10" spans="2:8" ht="16.2" thickBot="1" x14ac:dyDescent="0.35">
      <c r="B10" s="202" t="s">
        <v>10</v>
      </c>
      <c r="C10" s="248"/>
      <c r="D10" s="27">
        <f>D11+D12</f>
        <v>0</v>
      </c>
      <c r="E10" s="113">
        <f>E11+E12</f>
        <v>0</v>
      </c>
      <c r="F10" s="114">
        <f>F11+F12</f>
        <v>0</v>
      </c>
      <c r="G10" s="38">
        <f>D10+E10+F10</f>
        <v>0</v>
      </c>
      <c r="H10" s="7" t="e">
        <f>G10/$G$29</f>
        <v>#DIV/0!</v>
      </c>
    </row>
    <row r="11" spans="2:8" ht="15.6" x14ac:dyDescent="0.3">
      <c r="B11" s="1"/>
      <c r="C11" s="3" t="s">
        <v>11</v>
      </c>
      <c r="D11" s="123"/>
      <c r="E11" s="124"/>
      <c r="F11" s="125"/>
      <c r="G11" s="39">
        <f t="shared" si="0"/>
        <v>0</v>
      </c>
      <c r="H11" s="6"/>
    </row>
    <row r="12" spans="2:8" ht="16.2" thickBot="1" x14ac:dyDescent="0.35">
      <c r="B12" s="1"/>
      <c r="C12" s="3" t="s">
        <v>12</v>
      </c>
      <c r="D12" s="129"/>
      <c r="E12" s="130"/>
      <c r="F12" s="131"/>
      <c r="G12" s="41">
        <f t="shared" si="0"/>
        <v>0</v>
      </c>
      <c r="H12" s="6"/>
    </row>
    <row r="13" spans="2:8" ht="16.2" thickBot="1" x14ac:dyDescent="0.35">
      <c r="B13" s="202" t="s">
        <v>13</v>
      </c>
      <c r="C13" s="248"/>
      <c r="D13" s="27">
        <f>D14+D15</f>
        <v>0</v>
      </c>
      <c r="E13" s="113">
        <f>E14+E15</f>
        <v>0</v>
      </c>
      <c r="F13" s="114">
        <f>F14+F15</f>
        <v>0</v>
      </c>
      <c r="G13" s="38">
        <f>D13+E13+F13</f>
        <v>0</v>
      </c>
      <c r="H13" s="7" t="e">
        <f>G13/$G$29</f>
        <v>#DIV/0!</v>
      </c>
    </row>
    <row r="14" spans="2:8" ht="15.6" x14ac:dyDescent="0.3">
      <c r="B14" s="1"/>
      <c r="C14" s="3" t="s">
        <v>14</v>
      </c>
      <c r="D14" s="123"/>
      <c r="E14" s="124"/>
      <c r="F14" s="125"/>
      <c r="G14" s="39">
        <f t="shared" si="0"/>
        <v>0</v>
      </c>
      <c r="H14" s="6"/>
    </row>
    <row r="15" spans="2:8" ht="16.2" thickBot="1" x14ac:dyDescent="0.35">
      <c r="B15" s="1"/>
      <c r="C15" s="3" t="s">
        <v>15</v>
      </c>
      <c r="D15" s="129"/>
      <c r="E15" s="130"/>
      <c r="F15" s="131"/>
      <c r="G15" s="41">
        <f t="shared" si="0"/>
        <v>0</v>
      </c>
      <c r="H15" s="6"/>
    </row>
    <row r="16" spans="2:8" ht="16.2" thickBot="1" x14ac:dyDescent="0.35">
      <c r="B16" s="202" t="s">
        <v>16</v>
      </c>
      <c r="C16" s="248"/>
      <c r="D16" s="27">
        <f>D17+D18</f>
        <v>0</v>
      </c>
      <c r="E16" s="113">
        <f>E17+E18</f>
        <v>0</v>
      </c>
      <c r="F16" s="114">
        <f>F17+F18</f>
        <v>0</v>
      </c>
      <c r="G16" s="38">
        <f>D16+E16+F16</f>
        <v>0</v>
      </c>
      <c r="H16" s="7" t="e">
        <f>G16/$G$29</f>
        <v>#DIV/0!</v>
      </c>
    </row>
    <row r="17" spans="2:9" ht="15.6" x14ac:dyDescent="0.3">
      <c r="B17" s="1"/>
      <c r="C17" s="3" t="s">
        <v>17</v>
      </c>
      <c r="D17" s="123"/>
      <c r="E17" s="124"/>
      <c r="F17" s="125"/>
      <c r="G17" s="39">
        <f t="shared" si="0"/>
        <v>0</v>
      </c>
      <c r="H17" s="6"/>
    </row>
    <row r="18" spans="2:9" ht="16.2" thickBot="1" x14ac:dyDescent="0.35">
      <c r="B18" s="1"/>
      <c r="C18" s="5" t="s">
        <v>18</v>
      </c>
      <c r="D18" s="129"/>
      <c r="E18" s="130"/>
      <c r="F18" s="131"/>
      <c r="G18" s="41">
        <f t="shared" si="0"/>
        <v>0</v>
      </c>
      <c r="H18" s="6"/>
    </row>
    <row r="19" spans="2:9" ht="16.2" thickBot="1" x14ac:dyDescent="0.35">
      <c r="B19" s="204" t="s">
        <v>19</v>
      </c>
      <c r="C19" s="205"/>
      <c r="D19" s="26">
        <f>D20+D21+D22</f>
        <v>0</v>
      </c>
      <c r="E19" s="111">
        <f>E20+E21+E22</f>
        <v>0</v>
      </c>
      <c r="F19" s="112">
        <f>F20+F21+F22</f>
        <v>0</v>
      </c>
      <c r="G19" s="38">
        <f>D19+E19+F19</f>
        <v>0</v>
      </c>
      <c r="H19" s="7" t="e">
        <f>G19/$G$29</f>
        <v>#DIV/0!</v>
      </c>
    </row>
    <row r="20" spans="2:9" ht="15.6" x14ac:dyDescent="0.3">
      <c r="B20" s="1"/>
      <c r="C20" s="3" t="s">
        <v>20</v>
      </c>
      <c r="D20" s="123"/>
      <c r="E20" s="124"/>
      <c r="F20" s="125"/>
      <c r="G20" s="39">
        <f t="shared" si="0"/>
        <v>0</v>
      </c>
      <c r="H20" s="6"/>
    </row>
    <row r="21" spans="2:9" ht="15.6" x14ac:dyDescent="0.3">
      <c r="B21" s="1"/>
      <c r="C21" s="3" t="s">
        <v>21</v>
      </c>
      <c r="D21" s="126"/>
      <c r="E21" s="127"/>
      <c r="F21" s="128"/>
      <c r="G21" s="40">
        <f t="shared" si="0"/>
        <v>0</v>
      </c>
      <c r="H21" s="6"/>
    </row>
    <row r="22" spans="2:9" ht="16.2" thickBot="1" x14ac:dyDescent="0.35">
      <c r="B22" s="2"/>
      <c r="C22" s="4" t="s">
        <v>22</v>
      </c>
      <c r="D22" s="129"/>
      <c r="E22" s="130"/>
      <c r="F22" s="131"/>
      <c r="G22" s="41">
        <f t="shared" si="0"/>
        <v>0</v>
      </c>
      <c r="H22" s="6"/>
    </row>
    <row r="23" spans="2:9" ht="16.2" thickBot="1" x14ac:dyDescent="0.35">
      <c r="B23" s="202" t="s">
        <v>23</v>
      </c>
      <c r="C23" s="203"/>
      <c r="D23" s="27">
        <f>D24+D25+D26+D27+D28</f>
        <v>0</v>
      </c>
      <c r="E23" s="113">
        <f>E24+E25+E26+E27+E28</f>
        <v>0</v>
      </c>
      <c r="F23" s="114">
        <f>F24+F25+F26+F27+F28</f>
        <v>0</v>
      </c>
      <c r="G23" s="38">
        <f>D23+E23+F23</f>
        <v>0</v>
      </c>
      <c r="H23" s="7" t="e">
        <f>G23/$G$29</f>
        <v>#DIV/0!</v>
      </c>
    </row>
    <row r="24" spans="2:9" ht="15.6" x14ac:dyDescent="0.3">
      <c r="B24" s="1"/>
      <c r="C24" s="3" t="s">
        <v>24</v>
      </c>
      <c r="D24" s="123"/>
      <c r="E24" s="124"/>
      <c r="F24" s="125"/>
      <c r="G24" s="39">
        <f t="shared" si="0"/>
        <v>0</v>
      </c>
      <c r="H24" s="6"/>
    </row>
    <row r="25" spans="2:9" ht="15.6" x14ac:dyDescent="0.3">
      <c r="B25" s="1"/>
      <c r="C25" s="5" t="s">
        <v>25</v>
      </c>
      <c r="D25" s="126"/>
      <c r="E25" s="127"/>
      <c r="F25" s="128"/>
      <c r="G25" s="40">
        <f t="shared" si="0"/>
        <v>0</v>
      </c>
      <c r="H25" s="6"/>
    </row>
    <row r="26" spans="2:9" ht="15.6" x14ac:dyDescent="0.3">
      <c r="B26" s="1"/>
      <c r="C26" s="3" t="s">
        <v>26</v>
      </c>
      <c r="D26" s="126"/>
      <c r="E26" s="127"/>
      <c r="F26" s="128"/>
      <c r="G26" s="40">
        <f t="shared" si="0"/>
        <v>0</v>
      </c>
      <c r="H26" s="6"/>
    </row>
    <row r="27" spans="2:9" ht="15.6" x14ac:dyDescent="0.3">
      <c r="B27" s="1"/>
      <c r="C27" s="3" t="s">
        <v>27</v>
      </c>
      <c r="D27" s="126"/>
      <c r="E27" s="127"/>
      <c r="F27" s="128"/>
      <c r="G27" s="40">
        <f t="shared" si="0"/>
        <v>0</v>
      </c>
      <c r="H27" s="6"/>
    </row>
    <row r="28" spans="2:9" ht="16.2" thickBot="1" x14ac:dyDescent="0.35">
      <c r="B28" s="2"/>
      <c r="C28" s="4" t="s">
        <v>28</v>
      </c>
      <c r="D28" s="129"/>
      <c r="E28" s="130"/>
      <c r="F28" s="131"/>
      <c r="G28" s="41">
        <f t="shared" si="0"/>
        <v>0</v>
      </c>
      <c r="H28" s="6"/>
    </row>
    <row r="29" spans="2:9" ht="25.5" customHeight="1" thickBot="1" x14ac:dyDescent="0.35">
      <c r="B29" s="179" t="s">
        <v>29</v>
      </c>
      <c r="C29" s="180"/>
      <c r="D29" s="66">
        <f>D6+D10+D13+D16+D19+D23</f>
        <v>0</v>
      </c>
      <c r="E29" s="115">
        <f>E6+E10+E13+E16+E19+E23</f>
        <v>0</v>
      </c>
      <c r="F29" s="116">
        <f>F6+F10+F13+F16+F19+F23</f>
        <v>0</v>
      </c>
      <c r="G29" s="67">
        <f>G6+G10+G13+G16+G19+G23</f>
        <v>0</v>
      </c>
      <c r="H29" s="68" t="e">
        <f>G29/$G$29</f>
        <v>#DIV/0!</v>
      </c>
    </row>
    <row r="30" spans="2:9" ht="18.600000000000001" thickBot="1" x14ac:dyDescent="0.35">
      <c r="B30" s="190" t="s">
        <v>30</v>
      </c>
      <c r="C30" s="191"/>
      <c r="D30" s="191"/>
      <c r="E30" s="191"/>
      <c r="F30" s="192"/>
      <c r="G30" s="118">
        <f>IF(G29*4%&gt;50000,50000,G29*4%)</f>
        <v>0</v>
      </c>
      <c r="H30" s="106"/>
    </row>
    <row r="31" spans="2:9" ht="18.600000000000001" thickBot="1" x14ac:dyDescent="0.35">
      <c r="B31" s="193" t="s">
        <v>31</v>
      </c>
      <c r="C31" s="194"/>
      <c r="D31" s="194"/>
      <c r="E31" s="194"/>
      <c r="F31" s="195"/>
      <c r="G31" s="119">
        <f>G29+G30</f>
        <v>0</v>
      </c>
      <c r="H31" s="36"/>
      <c r="I31" t="s">
        <v>32</v>
      </c>
    </row>
    <row r="32" spans="2:9" ht="18" x14ac:dyDescent="0.3">
      <c r="B32" s="98"/>
      <c r="C32" s="98"/>
      <c r="D32" s="99"/>
      <c r="E32" s="99"/>
      <c r="F32" s="99"/>
      <c r="G32" s="100"/>
      <c r="H32" s="101"/>
    </row>
    <row r="33" spans="2:17" x14ac:dyDescent="0.3">
      <c r="B33" s="199" t="s">
        <v>33</v>
      </c>
      <c r="C33" s="199"/>
      <c r="D33" s="199"/>
      <c r="E33" s="199"/>
      <c r="F33" s="199"/>
      <c r="G33" s="199"/>
      <c r="H33" s="199"/>
    </row>
    <row r="34" spans="2:17" ht="50.7" customHeight="1" x14ac:dyDescent="0.3">
      <c r="B34" s="201" t="s">
        <v>34</v>
      </c>
      <c r="C34" s="201"/>
      <c r="D34" s="201"/>
      <c r="E34" s="201"/>
      <c r="F34" s="201"/>
      <c r="G34" s="201"/>
      <c r="H34" s="201"/>
    </row>
    <row r="35" spans="2:17" ht="29.7" customHeight="1" x14ac:dyDescent="0.3">
      <c r="B35" s="200" t="s">
        <v>100</v>
      </c>
      <c r="C35" s="200"/>
      <c r="D35" s="200"/>
      <c r="E35" s="200"/>
      <c r="F35" s="200"/>
      <c r="G35" s="200"/>
      <c r="H35" s="200"/>
    </row>
    <row r="36" spans="2:17" x14ac:dyDescent="0.3">
      <c r="B36" s="196" t="s">
        <v>35</v>
      </c>
      <c r="C36" s="196"/>
      <c r="D36" s="196"/>
      <c r="E36" s="196"/>
      <c r="F36" s="196"/>
      <c r="G36" s="196"/>
      <c r="H36" s="196"/>
    </row>
    <row r="37" spans="2:17" x14ac:dyDescent="0.3">
      <c r="B37" s="196" t="s">
        <v>36</v>
      </c>
      <c r="C37" s="196"/>
      <c r="D37" s="196"/>
      <c r="E37" s="196"/>
      <c r="F37" s="196"/>
      <c r="G37" s="196"/>
      <c r="H37" s="196"/>
    </row>
    <row r="38" spans="2:17" ht="15" thickBot="1" x14ac:dyDescent="0.35"/>
    <row r="39" spans="2:17" ht="30" customHeight="1" thickBot="1" x14ac:dyDescent="0.35">
      <c r="B39" s="178" t="s">
        <v>108</v>
      </c>
      <c r="C39" s="178"/>
      <c r="D39" s="178"/>
      <c r="E39" s="178"/>
      <c r="F39" s="178"/>
      <c r="G39" s="178"/>
      <c r="H39" s="178"/>
      <c r="J39" s="206" t="s">
        <v>103</v>
      </c>
      <c r="K39" s="207"/>
      <c r="L39" s="207"/>
      <c r="M39" s="207"/>
      <c r="N39" s="207"/>
      <c r="O39" s="207"/>
      <c r="P39" s="208"/>
      <c r="Q39" s="150"/>
    </row>
    <row r="40" spans="2:17" s="9" customFormat="1" ht="73.2" customHeight="1" thickBot="1" x14ac:dyDescent="0.35">
      <c r="B40" s="19"/>
      <c r="C40" s="19"/>
      <c r="D40" s="214" t="s">
        <v>113</v>
      </c>
      <c r="E40" s="215"/>
      <c r="F40" s="215"/>
      <c r="G40" s="215"/>
      <c r="H40" s="215"/>
      <c r="J40" s="228" t="s">
        <v>106</v>
      </c>
      <c r="K40" s="229"/>
      <c r="L40" s="229"/>
      <c r="M40" s="229"/>
      <c r="N40" s="229"/>
      <c r="O40" s="229"/>
      <c r="P40" s="230"/>
      <c r="Q40" s="148"/>
    </row>
    <row r="41" spans="2:17" s="9" customFormat="1" ht="21.75" customHeight="1" thickTop="1" thickBot="1" x14ac:dyDescent="0.35">
      <c r="B41" s="225" t="s">
        <v>37</v>
      </c>
      <c r="C41" s="226"/>
      <c r="D41" s="226"/>
      <c r="E41" s="226"/>
      <c r="F41" s="226"/>
      <c r="G41" s="226"/>
      <c r="H41" s="227"/>
      <c r="J41" s="75"/>
      <c r="K41" s="144" t="s">
        <v>101</v>
      </c>
      <c r="L41" s="144" t="s">
        <v>0</v>
      </c>
      <c r="M41" s="145" t="s">
        <v>1</v>
      </c>
      <c r="N41" s="146" t="s">
        <v>2</v>
      </c>
      <c r="O41" s="122" t="s">
        <v>3</v>
      </c>
      <c r="P41" s="122" t="s">
        <v>98</v>
      </c>
      <c r="Q41" s="149"/>
    </row>
    <row r="42" spans="2:17" ht="15.6" x14ac:dyDescent="0.3">
      <c r="B42" s="235"/>
      <c r="C42" s="236"/>
      <c r="D42" s="11" t="s">
        <v>0</v>
      </c>
      <c r="E42" s="11" t="s">
        <v>1</v>
      </c>
      <c r="F42" s="20" t="s">
        <v>2</v>
      </c>
      <c r="G42" s="25" t="s">
        <v>3</v>
      </c>
      <c r="H42" s="21" t="s">
        <v>4</v>
      </c>
      <c r="I42" s="65"/>
      <c r="J42" s="74" t="s">
        <v>38</v>
      </c>
      <c r="K42" s="152"/>
      <c r="L42" s="132"/>
      <c r="M42" s="133"/>
      <c r="N42" s="134"/>
      <c r="O42" s="83">
        <f>L42+M42+N42</f>
        <v>0</v>
      </c>
      <c r="P42" s="147" t="e">
        <f>O42/$O$52</f>
        <v>#DIV/0!</v>
      </c>
      <c r="Q42" s="149"/>
    </row>
    <row r="43" spans="2:17" ht="15.6" x14ac:dyDescent="0.3">
      <c r="B43" s="209" t="s">
        <v>40</v>
      </c>
      <c r="C43" s="210"/>
      <c r="D43" s="28">
        <f>SUM(D45:D47)</f>
        <v>0</v>
      </c>
      <c r="E43" s="28">
        <f t="shared" ref="E43:F43" si="1">SUM(E45:E47)</f>
        <v>0</v>
      </c>
      <c r="F43" s="28">
        <f t="shared" si="1"/>
        <v>0</v>
      </c>
      <c r="G43" s="42">
        <f>SUM(G45:G47)</f>
        <v>0</v>
      </c>
      <c r="H43" s="22" t="e">
        <f>G43/G54</f>
        <v>#DIV/0!</v>
      </c>
      <c r="J43" s="74" t="s">
        <v>39</v>
      </c>
      <c r="K43" s="152"/>
      <c r="L43" s="135"/>
      <c r="M43" s="136"/>
      <c r="N43" s="137"/>
      <c r="O43" s="84">
        <f t="shared" ref="O43:O51" si="2">L43+M43+N43</f>
        <v>0</v>
      </c>
      <c r="P43" s="147" t="e">
        <f t="shared" ref="P43:P50" si="3">O43/$O$52</f>
        <v>#DIV/0!</v>
      </c>
      <c r="Q43" s="149"/>
    </row>
    <row r="44" spans="2:17" ht="20.25" customHeight="1" x14ac:dyDescent="0.3">
      <c r="B44" s="55"/>
      <c r="C44" s="52" t="s">
        <v>42</v>
      </c>
      <c r="D44" s="120"/>
      <c r="E44" s="120"/>
      <c r="F44" s="121"/>
      <c r="G44" s="53"/>
      <c r="H44" s="54"/>
      <c r="J44" s="74" t="s">
        <v>41</v>
      </c>
      <c r="K44" s="152"/>
      <c r="L44" s="135"/>
      <c r="M44" s="136"/>
      <c r="N44" s="137"/>
      <c r="O44" s="84">
        <f t="shared" si="2"/>
        <v>0</v>
      </c>
      <c r="P44" s="147" t="e">
        <f t="shared" si="3"/>
        <v>#DIV/0!</v>
      </c>
      <c r="Q44" s="149"/>
    </row>
    <row r="45" spans="2:17" ht="15.75" customHeight="1" x14ac:dyDescent="0.3">
      <c r="B45" s="211" t="s">
        <v>44</v>
      </c>
      <c r="C45" s="44" t="s">
        <v>45</v>
      </c>
      <c r="D45" s="45">
        <f>L52</f>
        <v>0</v>
      </c>
      <c r="E45" s="45">
        <f>M52</f>
        <v>0</v>
      </c>
      <c r="F45" s="45">
        <f>N52</f>
        <v>0</v>
      </c>
      <c r="G45" s="57">
        <f>D45+E45+F45</f>
        <v>0</v>
      </c>
      <c r="H45" s="216" t="e">
        <f>(G45+G46+G47)/G54</f>
        <v>#DIV/0!</v>
      </c>
      <c r="I45" s="47"/>
      <c r="J45" s="74" t="s">
        <v>43</v>
      </c>
      <c r="K45" s="152"/>
      <c r="L45" s="135"/>
      <c r="M45" s="136"/>
      <c r="N45" s="137"/>
      <c r="O45" s="84">
        <f t="shared" si="2"/>
        <v>0</v>
      </c>
      <c r="P45" s="147" t="e">
        <f t="shared" si="3"/>
        <v>#DIV/0!</v>
      </c>
      <c r="Q45" s="149"/>
    </row>
    <row r="46" spans="2:17" ht="28.8" x14ac:dyDescent="0.3">
      <c r="B46" s="212"/>
      <c r="C46" s="60" t="s">
        <v>47</v>
      </c>
      <c r="D46" s="70">
        <f>L66</f>
        <v>0</v>
      </c>
      <c r="E46" s="70">
        <f t="shared" ref="E46:F46" si="4">M66</f>
        <v>0</v>
      </c>
      <c r="F46" s="70">
        <f t="shared" si="4"/>
        <v>0</v>
      </c>
      <c r="G46" s="61">
        <f>D46+E46+F46</f>
        <v>0</v>
      </c>
      <c r="H46" s="217"/>
      <c r="I46" s="47"/>
      <c r="J46" s="74" t="s">
        <v>46</v>
      </c>
      <c r="K46" s="152"/>
      <c r="L46" s="135"/>
      <c r="M46" s="136"/>
      <c r="N46" s="137"/>
      <c r="O46" s="84">
        <f t="shared" si="2"/>
        <v>0</v>
      </c>
      <c r="P46" s="147" t="e">
        <f t="shared" si="3"/>
        <v>#DIV/0!</v>
      </c>
      <c r="Q46" s="149"/>
    </row>
    <row r="47" spans="2:17" ht="15.6" x14ac:dyDescent="0.3">
      <c r="B47" s="213"/>
      <c r="C47" s="69" t="s">
        <v>49</v>
      </c>
      <c r="D47" s="222"/>
      <c r="E47" s="223"/>
      <c r="F47" s="224"/>
      <c r="G47" s="49">
        <f>D58</f>
        <v>0</v>
      </c>
      <c r="H47" s="218"/>
      <c r="I47" s="47"/>
      <c r="J47" s="74" t="s">
        <v>48</v>
      </c>
      <c r="K47" s="152"/>
      <c r="L47" s="135"/>
      <c r="M47" s="136"/>
      <c r="N47" s="137"/>
      <c r="O47" s="84">
        <f t="shared" si="2"/>
        <v>0</v>
      </c>
      <c r="P47" s="147" t="e">
        <f t="shared" si="3"/>
        <v>#DIV/0!</v>
      </c>
      <c r="Q47" s="149"/>
    </row>
    <row r="48" spans="2:17" ht="15.6" x14ac:dyDescent="0.3">
      <c r="B48" s="234" t="s">
        <v>51</v>
      </c>
      <c r="C48" s="210"/>
      <c r="D48" s="28"/>
      <c r="E48" s="28"/>
      <c r="F48" s="28"/>
      <c r="G48" s="56">
        <f>SUM(G49:G53)</f>
        <v>0</v>
      </c>
      <c r="H48" s="22" t="e">
        <f>G48/G54</f>
        <v>#DIV/0!</v>
      </c>
      <c r="J48" s="74" t="s">
        <v>50</v>
      </c>
      <c r="K48" s="152"/>
      <c r="L48" s="135"/>
      <c r="M48" s="136"/>
      <c r="N48" s="137"/>
      <c r="O48" s="84">
        <f t="shared" si="2"/>
        <v>0</v>
      </c>
      <c r="P48" s="147" t="e">
        <f t="shared" si="3"/>
        <v>#DIV/0!</v>
      </c>
      <c r="Q48" s="149"/>
    </row>
    <row r="49" spans="2:18" ht="30" customHeight="1" x14ac:dyDescent="0.3">
      <c r="B49" s="211" t="s">
        <v>53</v>
      </c>
      <c r="C49" s="44" t="s">
        <v>54</v>
      </c>
      <c r="D49" s="142"/>
      <c r="E49" s="142"/>
      <c r="F49" s="143"/>
      <c r="G49" s="57">
        <f t="shared" ref="G49:G53" si="5">D49+E49+F49</f>
        <v>0</v>
      </c>
      <c r="H49" s="219" t="e">
        <f>(G49+G50+G51)/G54</f>
        <v>#DIV/0!</v>
      </c>
      <c r="I49" s="47"/>
      <c r="J49" s="74" t="s">
        <v>52</v>
      </c>
      <c r="K49" s="152"/>
      <c r="L49" s="135"/>
      <c r="M49" s="136"/>
      <c r="N49" s="137"/>
      <c r="O49" s="84">
        <f t="shared" si="2"/>
        <v>0</v>
      </c>
      <c r="P49" s="147" t="e">
        <f t="shared" si="3"/>
        <v>#DIV/0!</v>
      </c>
      <c r="Q49" s="149"/>
    </row>
    <row r="50" spans="2:18" ht="30" customHeight="1" x14ac:dyDescent="0.3">
      <c r="B50" s="212"/>
      <c r="C50" s="72" t="s">
        <v>56</v>
      </c>
      <c r="D50" s="70">
        <f>D44*4000</f>
        <v>0</v>
      </c>
      <c r="E50" s="70">
        <f t="shared" ref="E50:F50" si="6">E44*4000</f>
        <v>0</v>
      </c>
      <c r="F50" s="70">
        <f t="shared" si="6"/>
        <v>0</v>
      </c>
      <c r="G50" s="73">
        <f t="shared" si="5"/>
        <v>0</v>
      </c>
      <c r="H50" s="220"/>
      <c r="I50" s="47"/>
      <c r="J50" s="74" t="s">
        <v>55</v>
      </c>
      <c r="K50" s="152"/>
      <c r="L50" s="135"/>
      <c r="M50" s="136"/>
      <c r="N50" s="137"/>
      <c r="O50" s="84">
        <f t="shared" si="2"/>
        <v>0</v>
      </c>
      <c r="P50" s="147" t="e">
        <f t="shared" si="3"/>
        <v>#DIV/0!</v>
      </c>
      <c r="Q50" s="149"/>
    </row>
    <row r="51" spans="2:18" ht="16.5" customHeight="1" thickBot="1" x14ac:dyDescent="0.35">
      <c r="B51" s="213"/>
      <c r="C51" s="51" t="s">
        <v>95</v>
      </c>
      <c r="D51" s="222"/>
      <c r="E51" s="223"/>
      <c r="F51" s="224"/>
      <c r="G51" s="71">
        <f>D59</f>
        <v>0</v>
      </c>
      <c r="H51" s="221"/>
      <c r="J51" s="75" t="s">
        <v>57</v>
      </c>
      <c r="K51" s="151"/>
      <c r="L51" s="138"/>
      <c r="M51" s="139"/>
      <c r="N51" s="140"/>
      <c r="O51" s="85">
        <f t="shared" si="2"/>
        <v>0</v>
      </c>
      <c r="P51" s="147" t="e">
        <f>O51/$O$52</f>
        <v>#DIV/0!</v>
      </c>
    </row>
    <row r="52" spans="2:18" ht="16.2" thickBot="1" x14ac:dyDescent="0.35">
      <c r="B52" s="16"/>
      <c r="C52" s="14" t="s">
        <v>58</v>
      </c>
      <c r="D52" s="32"/>
      <c r="E52" s="32"/>
      <c r="F52" s="43"/>
      <c r="G52" s="58">
        <f>D52+E52+F52</f>
        <v>0</v>
      </c>
      <c r="H52" s="24" t="e">
        <f>G52/G54</f>
        <v>#DIV/0!</v>
      </c>
      <c r="J52" s="92" t="s">
        <v>3</v>
      </c>
      <c r="K52" s="153"/>
      <c r="L52" s="81">
        <f>SUM(L42:L51)</f>
        <v>0</v>
      </c>
      <c r="M52" s="82">
        <f t="shared" ref="M52:O52" si="7">SUM(M42:M51)</f>
        <v>0</v>
      </c>
      <c r="N52" s="88">
        <f t="shared" si="7"/>
        <v>0</v>
      </c>
      <c r="O52" s="89">
        <f t="shared" si="7"/>
        <v>0</v>
      </c>
      <c r="P52" s="76"/>
    </row>
    <row r="53" spans="2:18" ht="28.2" customHeight="1" thickBot="1" x14ac:dyDescent="0.35">
      <c r="B53" s="13"/>
      <c r="C53" s="14" t="s">
        <v>59</v>
      </c>
      <c r="D53" s="30">
        <f>D44*3500</f>
        <v>0</v>
      </c>
      <c r="E53" s="30">
        <f t="shared" ref="E53:F53" si="8">E44*3500</f>
        <v>0</v>
      </c>
      <c r="F53" s="30">
        <f t="shared" si="8"/>
        <v>0</v>
      </c>
      <c r="G53" s="59">
        <f t="shared" si="5"/>
        <v>0</v>
      </c>
      <c r="H53" s="23" t="e">
        <f>G53/G54</f>
        <v>#DIV/0!</v>
      </c>
      <c r="Q53" s="150"/>
    </row>
    <row r="54" spans="2:18" ht="19.5" customHeight="1" thickBot="1" x14ac:dyDescent="0.4">
      <c r="B54" s="237" t="s">
        <v>60</v>
      </c>
      <c r="C54" s="238"/>
      <c r="D54" s="238"/>
      <c r="E54" s="238"/>
      <c r="F54" s="239"/>
      <c r="G54" s="104">
        <f>G43+G48</f>
        <v>0</v>
      </c>
      <c r="H54" s="105" t="e">
        <f>H43+H48</f>
        <v>#DIV/0!</v>
      </c>
      <c r="J54" s="206" t="s">
        <v>102</v>
      </c>
      <c r="K54" s="207"/>
      <c r="L54" s="207"/>
      <c r="M54" s="207"/>
      <c r="N54" s="207"/>
      <c r="O54" s="207"/>
      <c r="P54" s="208"/>
      <c r="Q54" s="148"/>
    </row>
    <row r="55" spans="2:18" ht="15.75" customHeight="1" thickTop="1" thickBot="1" x14ac:dyDescent="0.35">
      <c r="J55" s="76"/>
      <c r="K55" s="144" t="s">
        <v>101</v>
      </c>
      <c r="L55" s="77" t="s">
        <v>0</v>
      </c>
      <c r="M55" s="78" t="s">
        <v>1</v>
      </c>
      <c r="N55" s="86" t="s">
        <v>2</v>
      </c>
      <c r="O55" s="87" t="s">
        <v>3</v>
      </c>
      <c r="P55" s="87" t="s">
        <v>98</v>
      </c>
      <c r="Q55" s="149"/>
      <c r="R55" t="s">
        <v>61</v>
      </c>
    </row>
    <row r="56" spans="2:18" s="9" customFormat="1" ht="21.75" customHeight="1" thickTop="1" x14ac:dyDescent="0.3">
      <c r="B56" s="231" t="s">
        <v>62</v>
      </c>
      <c r="C56" s="232"/>
      <c r="D56" s="233"/>
      <c r="J56" s="74" t="s">
        <v>38</v>
      </c>
      <c r="K56" s="152"/>
      <c r="L56" s="132"/>
      <c r="M56" s="133"/>
      <c r="N56" s="134"/>
      <c r="O56" s="83">
        <f>L56+M56+N56</f>
        <v>0</v>
      </c>
      <c r="P56" s="147" t="e">
        <f>O56/$O$66</f>
        <v>#DIV/0!</v>
      </c>
      <c r="Q56" s="149"/>
      <c r="R56" s="9" t="s">
        <v>63</v>
      </c>
    </row>
    <row r="57" spans="2:18" ht="18" customHeight="1" x14ac:dyDescent="0.3">
      <c r="B57" s="243" t="s">
        <v>64</v>
      </c>
      <c r="C57" s="244"/>
      <c r="D57" s="168">
        <f>D58+D59</f>
        <v>0</v>
      </c>
      <c r="E57" t="s">
        <v>65</v>
      </c>
      <c r="J57" s="74" t="s">
        <v>39</v>
      </c>
      <c r="K57" s="152"/>
      <c r="L57" s="135"/>
      <c r="M57" s="136"/>
      <c r="N57" s="137"/>
      <c r="O57" s="84">
        <f t="shared" ref="O57:O65" si="9">L57+M57+N57</f>
        <v>0</v>
      </c>
      <c r="P57" s="147" t="e">
        <f t="shared" ref="P57:P65" si="10">O57/$O$66</f>
        <v>#DIV/0!</v>
      </c>
      <c r="Q57" s="149"/>
    </row>
    <row r="58" spans="2:18" ht="29.25" customHeight="1" x14ac:dyDescent="0.3">
      <c r="B58" s="13"/>
      <c r="C58" s="14" t="s">
        <v>66</v>
      </c>
      <c r="D58" s="37">
        <f>IF(G29*2.4%&gt;30000,30000,G29*2.4%)</f>
        <v>0</v>
      </c>
      <c r="J58" s="74" t="s">
        <v>41</v>
      </c>
      <c r="K58" s="152"/>
      <c r="L58" s="135"/>
      <c r="M58" s="136"/>
      <c r="N58" s="137"/>
      <c r="O58" s="84">
        <f t="shared" si="9"/>
        <v>0</v>
      </c>
      <c r="P58" s="147" t="e">
        <f t="shared" si="10"/>
        <v>#DIV/0!</v>
      </c>
      <c r="Q58" s="149"/>
    </row>
    <row r="59" spans="2:18" ht="30" customHeight="1" x14ac:dyDescent="0.3">
      <c r="B59" s="13"/>
      <c r="C59" s="14" t="s">
        <v>94</v>
      </c>
      <c r="D59" s="37">
        <f>IF(G29*1.6%&gt;20000,20000,G29*1.6%)</f>
        <v>0</v>
      </c>
      <c r="J59" s="74" t="s">
        <v>43</v>
      </c>
      <c r="K59" s="152"/>
      <c r="L59" s="135"/>
      <c r="M59" s="136"/>
      <c r="N59" s="137"/>
      <c r="O59" s="84">
        <f t="shared" si="9"/>
        <v>0</v>
      </c>
      <c r="P59" s="147" t="e">
        <f t="shared" si="10"/>
        <v>#DIV/0!</v>
      </c>
      <c r="Q59" s="149"/>
    </row>
    <row r="60" spans="2:18" ht="16.5" customHeight="1" x14ac:dyDescent="0.3">
      <c r="B60" s="245" t="s">
        <v>112</v>
      </c>
      <c r="C60" s="246"/>
      <c r="D60" s="247"/>
      <c r="J60" s="74" t="s">
        <v>46</v>
      </c>
      <c r="K60" s="152"/>
      <c r="L60" s="135"/>
      <c r="M60" s="136"/>
      <c r="N60" s="137"/>
      <c r="O60" s="84">
        <f t="shared" si="9"/>
        <v>0</v>
      </c>
      <c r="P60" s="147" t="e">
        <f t="shared" si="10"/>
        <v>#DIV/0!</v>
      </c>
      <c r="Q60" s="149"/>
    </row>
    <row r="61" spans="2:18" ht="43.8" thickBot="1" x14ac:dyDescent="0.35">
      <c r="B61" s="8"/>
      <c r="C61" s="17" t="s">
        <v>67</v>
      </c>
      <c r="D61" s="62" t="e">
        <f>IF(G61="oui",(G6+G10+G13+G16+G19)*27%*H49,0)</f>
        <v>#DIV/0!</v>
      </c>
      <c r="E61" s="10" t="s">
        <v>68</v>
      </c>
      <c r="F61" s="10" t="s">
        <v>69</v>
      </c>
      <c r="G61" s="141" t="s">
        <v>61</v>
      </c>
      <c r="J61" s="74" t="s">
        <v>48</v>
      </c>
      <c r="K61" s="152"/>
      <c r="L61" s="135"/>
      <c r="M61" s="136"/>
      <c r="N61" s="137"/>
      <c r="O61" s="84">
        <f t="shared" si="9"/>
        <v>0</v>
      </c>
      <c r="P61" s="147" t="e">
        <f t="shared" si="10"/>
        <v>#DIV/0!</v>
      </c>
      <c r="Q61" s="149"/>
    </row>
    <row r="62" spans="2:18" s="9" customFormat="1" ht="15.75" customHeight="1" thickTop="1" thickBot="1" x14ac:dyDescent="0.35">
      <c r="B62"/>
      <c r="C62"/>
      <c r="D62"/>
      <c r="E62"/>
      <c r="F62"/>
      <c r="G62"/>
      <c r="H62"/>
      <c r="J62" s="74" t="s">
        <v>50</v>
      </c>
      <c r="K62" s="152"/>
      <c r="L62" s="135"/>
      <c r="M62" s="136"/>
      <c r="N62" s="137"/>
      <c r="O62" s="84">
        <f t="shared" si="9"/>
        <v>0</v>
      </c>
      <c r="P62" s="147" t="e">
        <f t="shared" si="10"/>
        <v>#DIV/0!</v>
      </c>
      <c r="Q62" s="149"/>
    </row>
    <row r="63" spans="2:18" s="9" customFormat="1" ht="21.75" customHeight="1" thickTop="1" x14ac:dyDescent="0.3">
      <c r="B63" s="231" t="s">
        <v>70</v>
      </c>
      <c r="C63" s="232"/>
      <c r="D63" s="233"/>
      <c r="J63" s="74" t="s">
        <v>52</v>
      </c>
      <c r="K63" s="152"/>
      <c r="L63" s="135"/>
      <c r="M63" s="136"/>
      <c r="N63" s="137"/>
      <c r="O63" s="84">
        <f t="shared" si="9"/>
        <v>0</v>
      </c>
      <c r="P63" s="147" t="e">
        <f t="shared" si="10"/>
        <v>#DIV/0!</v>
      </c>
      <c r="Q63" s="149"/>
    </row>
    <row r="64" spans="2:18" ht="19.5" customHeight="1" x14ac:dyDescent="0.3">
      <c r="B64" s="13"/>
      <c r="C64" s="166" t="s">
        <v>71</v>
      </c>
      <c r="D64" s="37">
        <f>G49+G50</f>
        <v>0</v>
      </c>
      <c r="J64" s="74" t="s">
        <v>55</v>
      </c>
      <c r="K64" s="152"/>
      <c r="L64" s="135"/>
      <c r="M64" s="136"/>
      <c r="N64" s="137"/>
      <c r="O64" s="84">
        <f t="shared" si="9"/>
        <v>0</v>
      </c>
      <c r="P64" s="147" t="e">
        <f t="shared" si="10"/>
        <v>#DIV/0!</v>
      </c>
      <c r="Q64" s="149"/>
    </row>
    <row r="65" spans="2:16" ht="19.5" customHeight="1" thickBot="1" x14ac:dyDescent="0.35">
      <c r="B65" s="13"/>
      <c r="C65" s="166" t="s">
        <v>111</v>
      </c>
      <c r="D65" s="37">
        <f>D59</f>
        <v>0</v>
      </c>
      <c r="J65" s="75" t="s">
        <v>57</v>
      </c>
      <c r="K65" s="151"/>
      <c r="L65" s="138"/>
      <c r="M65" s="139"/>
      <c r="N65" s="140"/>
      <c r="O65" s="85">
        <f t="shared" si="9"/>
        <v>0</v>
      </c>
      <c r="P65" s="147" t="e">
        <f t="shared" si="10"/>
        <v>#DIV/0!</v>
      </c>
    </row>
    <row r="66" spans="2:16" ht="20.25" customHeight="1" thickBot="1" x14ac:dyDescent="0.35">
      <c r="B66" s="13"/>
      <c r="C66" s="167" t="s">
        <v>72</v>
      </c>
      <c r="D66" s="37" t="e">
        <f>D61</f>
        <v>#DIV/0!</v>
      </c>
      <c r="J66" s="92" t="s">
        <v>3</v>
      </c>
      <c r="K66" s="153"/>
      <c r="L66" s="79">
        <f>SUM(L56:L65)</f>
        <v>0</v>
      </c>
      <c r="M66" s="80">
        <f t="shared" ref="M66" si="11">SUM(M56:M65)</f>
        <v>0</v>
      </c>
      <c r="N66" s="90">
        <f t="shared" ref="N66" si="12">SUM(N56:N65)</f>
        <v>0</v>
      </c>
      <c r="O66" s="91">
        <f t="shared" ref="O66" si="13">SUM(O56:O65)</f>
        <v>0</v>
      </c>
      <c r="P66" s="76"/>
    </row>
    <row r="67" spans="2:16" ht="36.75" customHeight="1" thickBot="1" x14ac:dyDescent="0.35">
      <c r="B67" s="241" t="s">
        <v>73</v>
      </c>
      <c r="C67" s="242"/>
      <c r="D67" s="107" t="e">
        <f>D64+D65+D66</f>
        <v>#DIV/0!</v>
      </c>
    </row>
    <row r="68" spans="2:16" ht="15" thickTop="1" x14ac:dyDescent="0.3"/>
    <row r="70" spans="2:16" ht="44.25" customHeight="1" x14ac:dyDescent="0.35">
      <c r="B70" s="240" t="s">
        <v>105</v>
      </c>
      <c r="C70" s="240"/>
      <c r="D70" s="63" t="e">
        <f>(G50+G53)/G54</f>
        <v>#DIV/0!</v>
      </c>
    </row>
  </sheetData>
  <protectedRanges>
    <protectedRange algorithmName="SHA-512" hashValue="rge6rNiGRp5+C3nNaAGoWRTog3Z12Jg56136Kf80tVjXJ7/1gUjiyUoLUSZOY7+KFzgsMs0Eo83hXz+PEWkKEQ==" saltValue="yZpYNH4q8NiMSWBHEYdFeg==" spinCount="100000" sqref="D6:H6 D10:H10 D13:H13 D16:H16 D19:H19 D23:H23 D29:H29 G30:G31" name="Plage1"/>
  </protectedRanges>
  <mergeCells count="42">
    <mergeCell ref="B10:C10"/>
    <mergeCell ref="B13:C13"/>
    <mergeCell ref="B16:C16"/>
    <mergeCell ref="B19:C19"/>
    <mergeCell ref="J39:P39"/>
    <mergeCell ref="B37:H37"/>
    <mergeCell ref="B56:D56"/>
    <mergeCell ref="B48:C48"/>
    <mergeCell ref="B42:C42"/>
    <mergeCell ref="B54:F54"/>
    <mergeCell ref="B70:C70"/>
    <mergeCell ref="B67:C67"/>
    <mergeCell ref="B63:D63"/>
    <mergeCell ref="B57:C57"/>
    <mergeCell ref="B60:D60"/>
    <mergeCell ref="J54:P54"/>
    <mergeCell ref="B43:C43"/>
    <mergeCell ref="B45:B47"/>
    <mergeCell ref="D40:H40"/>
    <mergeCell ref="B49:B51"/>
    <mergeCell ref="H45:H47"/>
    <mergeCell ref="H49:H51"/>
    <mergeCell ref="D47:F47"/>
    <mergeCell ref="D51:F51"/>
    <mergeCell ref="B41:H41"/>
    <mergeCell ref="J40:P40"/>
    <mergeCell ref="B2:H2"/>
    <mergeCell ref="B39:H39"/>
    <mergeCell ref="B29:C29"/>
    <mergeCell ref="B4:C5"/>
    <mergeCell ref="D5:F5"/>
    <mergeCell ref="G4:G5"/>
    <mergeCell ref="H4:H5"/>
    <mergeCell ref="B30:F30"/>
    <mergeCell ref="B31:F31"/>
    <mergeCell ref="B36:H36"/>
    <mergeCell ref="D3:H3"/>
    <mergeCell ref="B33:H33"/>
    <mergeCell ref="B35:H35"/>
    <mergeCell ref="B34:H34"/>
    <mergeCell ref="B23:C23"/>
    <mergeCell ref="B6:C6"/>
  </mergeCells>
  <phoneticPr fontId="25" type="noConversion"/>
  <conditionalFormatting sqref="D67">
    <cfRule type="cellIs" dxfId="18" priority="15" operator="greaterThan">
      <formula>1500000</formula>
    </cfRule>
  </conditionalFormatting>
  <conditionalFormatting sqref="D70">
    <cfRule type="cellIs" dxfId="17" priority="14" operator="greaterThan">
      <formula>50%</formula>
    </cfRule>
  </conditionalFormatting>
  <conditionalFormatting sqref="G31">
    <cfRule type="cellIs" dxfId="16" priority="2" operator="notEqual">
      <formula>$G$54</formula>
    </cfRule>
  </conditionalFormatting>
  <conditionalFormatting sqref="G54">
    <cfRule type="cellIs" dxfId="15" priority="1" operator="notEqual">
      <formula>$G$31</formula>
    </cfRule>
  </conditionalFormatting>
  <conditionalFormatting sqref="H16">
    <cfRule type="cellIs" dxfId="14" priority="19" operator="greaterThan">
      <formula>0.25</formula>
    </cfRule>
  </conditionalFormatting>
  <conditionalFormatting sqref="H43">
    <cfRule type="cellIs" dxfId="13" priority="18" operator="lessThan">
      <formula>0.2</formula>
    </cfRule>
  </conditionalFormatting>
  <conditionalFormatting sqref="H45:H47">
    <cfRule type="cellIs" dxfId="12" priority="9" operator="lessThan">
      <formula>0.2</formula>
    </cfRule>
  </conditionalFormatting>
  <conditionalFormatting sqref="H48">
    <cfRule type="cellIs" dxfId="11" priority="17" operator="greaterThan">
      <formula>0.8</formula>
    </cfRule>
  </conditionalFormatting>
  <conditionalFormatting sqref="H49">
    <cfRule type="cellIs" dxfId="10" priority="16" operator="greaterThan">
      <formula>0.4</formula>
    </cfRule>
  </conditionalFormatting>
  <conditionalFormatting sqref="I45:I47">
    <cfRule type="cellIs" dxfId="9" priority="13" operator="greaterThan">
      <formula>0.8</formula>
    </cfRule>
  </conditionalFormatting>
  <conditionalFormatting sqref="I49:I50">
    <cfRule type="cellIs" dxfId="8" priority="3" operator="greaterThan">
      <formula>0.8</formula>
    </cfRule>
  </conditionalFormatting>
  <dataValidations count="1">
    <dataValidation type="list" allowBlank="1" showInputMessage="1" showErrorMessage="1" sqref="G61" xr:uid="{00000000-0002-0000-0000-000000000000}">
      <formula1>$R$55:$R$56</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B2:AB77"/>
  <sheetViews>
    <sheetView zoomScaleNormal="100" workbookViewId="0">
      <selection activeCell="F64" sqref="F64"/>
    </sheetView>
  </sheetViews>
  <sheetFormatPr baseColWidth="10" defaultColWidth="11.44140625" defaultRowHeight="14.4" x14ac:dyDescent="0.3"/>
  <cols>
    <col min="1" max="1" width="3.6640625" customWidth="1"/>
    <col min="2" max="2" width="6" customWidth="1"/>
    <col min="3" max="3" width="53.33203125" customWidth="1"/>
    <col min="4" max="7" width="20.33203125" customWidth="1"/>
    <col min="8" max="8" width="11.33203125" customWidth="1"/>
    <col min="9" max="9" width="31.33203125" customWidth="1"/>
    <col min="10" max="10" width="13.6640625" customWidth="1"/>
    <col min="11" max="11" width="21.33203125" customWidth="1"/>
    <col min="12" max="13" width="15.6640625" customWidth="1"/>
    <col min="14" max="14" width="13.6640625" customWidth="1"/>
    <col min="15" max="16" width="15.5546875" customWidth="1"/>
    <col min="19" max="19" width="20.6640625" customWidth="1"/>
    <col min="20" max="20" width="17.6640625" customWidth="1"/>
    <col min="21" max="21" width="15.5546875" customWidth="1"/>
    <col min="22" max="22" width="15.6640625" customWidth="1"/>
  </cols>
  <sheetData>
    <row r="2" spans="2:8" ht="29.25" customHeight="1" x14ac:dyDescent="0.3">
      <c r="B2" s="178" t="s">
        <v>109</v>
      </c>
      <c r="C2" s="178"/>
      <c r="D2" s="178"/>
      <c r="E2" s="178"/>
      <c r="F2" s="178"/>
      <c r="G2" s="178"/>
      <c r="H2" s="178"/>
    </row>
    <row r="3" spans="2:8" ht="15" thickBot="1" x14ac:dyDescent="0.35">
      <c r="B3" s="19"/>
      <c r="C3" s="19"/>
      <c r="D3" s="197" t="s">
        <v>99</v>
      </c>
      <c r="E3" s="198"/>
      <c r="F3" s="198"/>
      <c r="G3" s="198"/>
      <c r="H3" s="198"/>
    </row>
    <row r="4" spans="2:8" ht="26.25" customHeight="1" thickBot="1" x14ac:dyDescent="0.35">
      <c r="B4" s="181"/>
      <c r="C4" s="182"/>
      <c r="D4" s="108" t="s">
        <v>0</v>
      </c>
      <c r="E4" s="109" t="s">
        <v>1</v>
      </c>
      <c r="F4" s="110" t="s">
        <v>2</v>
      </c>
      <c r="G4" s="103" t="s">
        <v>3</v>
      </c>
      <c r="H4" s="102" t="s">
        <v>4</v>
      </c>
    </row>
    <row r="5" spans="2:8" ht="16.2" thickBot="1" x14ac:dyDescent="0.35">
      <c r="B5" s="204" t="s">
        <v>6</v>
      </c>
      <c r="C5" s="205"/>
      <c r="D5" s="26">
        <f>D6+D7+D8</f>
        <v>0</v>
      </c>
      <c r="E5" s="111">
        <f>E6+E7+E8</f>
        <v>0</v>
      </c>
      <c r="F5" s="112">
        <f>F6+F7+F8</f>
        <v>0</v>
      </c>
      <c r="G5" s="38">
        <f>D5+E5+F5</f>
        <v>0</v>
      </c>
      <c r="H5" s="34" t="e">
        <f>G5/$G$34</f>
        <v>#DIV/0!</v>
      </c>
    </row>
    <row r="6" spans="2:8" ht="15.6" x14ac:dyDescent="0.3">
      <c r="B6" s="1"/>
      <c r="C6" s="3" t="s">
        <v>7</v>
      </c>
      <c r="D6" s="123"/>
      <c r="E6" s="124"/>
      <c r="F6" s="125"/>
      <c r="G6" s="39">
        <f>D6+E6+F6</f>
        <v>0</v>
      </c>
      <c r="H6" s="35"/>
    </row>
    <row r="7" spans="2:8" ht="15.6" x14ac:dyDescent="0.3">
      <c r="B7" s="1"/>
      <c r="C7" s="3" t="s">
        <v>8</v>
      </c>
      <c r="D7" s="126"/>
      <c r="E7" s="127"/>
      <c r="F7" s="128"/>
      <c r="G7" s="40">
        <f t="shared" ref="G7:G33" si="0">D7+E7+F7</f>
        <v>0</v>
      </c>
      <c r="H7" s="35"/>
    </row>
    <row r="8" spans="2:8" ht="16.2" thickBot="1" x14ac:dyDescent="0.35">
      <c r="B8" s="2"/>
      <c r="C8" s="4" t="s">
        <v>9</v>
      </c>
      <c r="D8" s="129"/>
      <c r="E8" s="130"/>
      <c r="F8" s="131"/>
      <c r="G8" s="41">
        <f t="shared" si="0"/>
        <v>0</v>
      </c>
      <c r="H8" s="35"/>
    </row>
    <row r="9" spans="2:8" ht="16.2" thickBot="1" x14ac:dyDescent="0.35">
      <c r="B9" s="202" t="s">
        <v>10</v>
      </c>
      <c r="C9" s="248"/>
      <c r="D9" s="27">
        <f>D10+D11</f>
        <v>0</v>
      </c>
      <c r="E9" s="113">
        <f>E10+E11</f>
        <v>0</v>
      </c>
      <c r="F9" s="114">
        <f>F10+F11</f>
        <v>0</v>
      </c>
      <c r="G9" s="38">
        <f>D9+E9+F9</f>
        <v>0</v>
      </c>
      <c r="H9" s="34" t="e">
        <f>G9/$G$34</f>
        <v>#DIV/0!</v>
      </c>
    </row>
    <row r="10" spans="2:8" ht="15.6" x14ac:dyDescent="0.3">
      <c r="B10" s="1"/>
      <c r="C10" s="3" t="s">
        <v>74</v>
      </c>
      <c r="D10" s="123"/>
      <c r="E10" s="124"/>
      <c r="F10" s="125"/>
      <c r="G10" s="39">
        <f t="shared" si="0"/>
        <v>0</v>
      </c>
      <c r="H10" s="35"/>
    </row>
    <row r="11" spans="2:8" ht="16.2" thickBot="1" x14ac:dyDescent="0.35">
      <c r="B11" s="1"/>
      <c r="C11" s="3" t="s">
        <v>12</v>
      </c>
      <c r="D11" s="129"/>
      <c r="E11" s="130"/>
      <c r="F11" s="131"/>
      <c r="G11" s="41">
        <f t="shared" si="0"/>
        <v>0</v>
      </c>
      <c r="H11" s="35"/>
    </row>
    <row r="12" spans="2:8" ht="16.2" thickBot="1" x14ac:dyDescent="0.35">
      <c r="B12" s="202" t="s">
        <v>13</v>
      </c>
      <c r="C12" s="248"/>
      <c r="D12" s="27">
        <f>D13+D14</f>
        <v>0</v>
      </c>
      <c r="E12" s="113">
        <f>E13+E14</f>
        <v>0</v>
      </c>
      <c r="F12" s="114">
        <f>F13+F14</f>
        <v>0</v>
      </c>
      <c r="G12" s="38">
        <f>D12+E12+F12</f>
        <v>0</v>
      </c>
      <c r="H12" s="34" t="e">
        <f>G12/$G$34</f>
        <v>#DIV/0!</v>
      </c>
    </row>
    <row r="13" spans="2:8" ht="15.6" x14ac:dyDescent="0.3">
      <c r="B13" s="1"/>
      <c r="C13" s="3" t="s">
        <v>14</v>
      </c>
      <c r="D13" s="123"/>
      <c r="E13" s="124"/>
      <c r="F13" s="125"/>
      <c r="G13" s="39">
        <f t="shared" si="0"/>
        <v>0</v>
      </c>
      <c r="H13" s="35"/>
    </row>
    <row r="14" spans="2:8" ht="16.2" thickBot="1" x14ac:dyDescent="0.35">
      <c r="B14" s="1"/>
      <c r="C14" s="3" t="s">
        <v>15</v>
      </c>
      <c r="D14" s="129"/>
      <c r="E14" s="130"/>
      <c r="F14" s="131"/>
      <c r="G14" s="41">
        <f t="shared" si="0"/>
        <v>0</v>
      </c>
      <c r="H14" s="35"/>
    </row>
    <row r="15" spans="2:8" ht="16.2" thickBot="1" x14ac:dyDescent="0.35">
      <c r="B15" s="202" t="s">
        <v>16</v>
      </c>
      <c r="C15" s="248"/>
      <c r="D15" s="27">
        <f>D16+D17</f>
        <v>0</v>
      </c>
      <c r="E15" s="113">
        <f>E16+E17</f>
        <v>0</v>
      </c>
      <c r="F15" s="114">
        <f>F16+F17</f>
        <v>0</v>
      </c>
      <c r="G15" s="38">
        <f>D15+E15+F15</f>
        <v>0</v>
      </c>
      <c r="H15" s="34" t="e">
        <f>G15/$G$34</f>
        <v>#DIV/0!</v>
      </c>
    </row>
    <row r="16" spans="2:8" ht="15.6" x14ac:dyDescent="0.3">
      <c r="B16" s="1"/>
      <c r="C16" s="3" t="s">
        <v>17</v>
      </c>
      <c r="D16" s="123"/>
      <c r="E16" s="124"/>
      <c r="F16" s="125"/>
      <c r="G16" s="39">
        <f t="shared" si="0"/>
        <v>0</v>
      </c>
      <c r="H16" s="35"/>
    </row>
    <row r="17" spans="2:8" ht="16.2" thickBot="1" x14ac:dyDescent="0.35">
      <c r="B17" s="1"/>
      <c r="C17" s="5" t="s">
        <v>18</v>
      </c>
      <c r="D17" s="129"/>
      <c r="E17" s="130"/>
      <c r="F17" s="131"/>
      <c r="G17" s="41">
        <f t="shared" si="0"/>
        <v>0</v>
      </c>
      <c r="H17" s="35"/>
    </row>
    <row r="18" spans="2:8" ht="16.2" thickBot="1" x14ac:dyDescent="0.35">
      <c r="B18" s="204" t="s">
        <v>19</v>
      </c>
      <c r="C18" s="205"/>
      <c r="D18" s="26">
        <f>D19+D20+D21</f>
        <v>0</v>
      </c>
      <c r="E18" s="111">
        <f>E19+E20+E21</f>
        <v>0</v>
      </c>
      <c r="F18" s="112">
        <f>F19+F20+F21</f>
        <v>0</v>
      </c>
      <c r="G18" s="38">
        <f>D18+E18+F18</f>
        <v>0</v>
      </c>
      <c r="H18" s="34" t="e">
        <f>G18/$G$34</f>
        <v>#DIV/0!</v>
      </c>
    </row>
    <row r="19" spans="2:8" ht="15.6" x14ac:dyDescent="0.3">
      <c r="B19" s="1"/>
      <c r="C19" s="3" t="s">
        <v>20</v>
      </c>
      <c r="D19" s="123"/>
      <c r="E19" s="124"/>
      <c r="F19" s="125"/>
      <c r="G19" s="39">
        <f t="shared" si="0"/>
        <v>0</v>
      </c>
      <c r="H19" s="35"/>
    </row>
    <row r="20" spans="2:8" ht="15.6" x14ac:dyDescent="0.3">
      <c r="B20" s="1"/>
      <c r="C20" s="3" t="s">
        <v>21</v>
      </c>
      <c r="D20" s="126"/>
      <c r="E20" s="127"/>
      <c r="F20" s="128"/>
      <c r="G20" s="40">
        <f t="shared" si="0"/>
        <v>0</v>
      </c>
      <c r="H20" s="35"/>
    </row>
    <row r="21" spans="2:8" ht="16.2" thickBot="1" x14ac:dyDescent="0.35">
      <c r="B21" s="2"/>
      <c r="C21" s="4" t="s">
        <v>22</v>
      </c>
      <c r="D21" s="129"/>
      <c r="E21" s="130"/>
      <c r="F21" s="131"/>
      <c r="G21" s="41">
        <f t="shared" si="0"/>
        <v>0</v>
      </c>
      <c r="H21" s="35"/>
    </row>
    <row r="22" spans="2:8" ht="16.2" thickBot="1" x14ac:dyDescent="0.35">
      <c r="B22" s="202" t="s">
        <v>23</v>
      </c>
      <c r="C22" s="203"/>
      <c r="D22" s="27">
        <f>D23+D24+D25+D26+D27</f>
        <v>0</v>
      </c>
      <c r="E22" s="113">
        <f>E23+E24+E25+E26+E27</f>
        <v>0</v>
      </c>
      <c r="F22" s="114">
        <f>F23+F24+F25+F26+F27</f>
        <v>0</v>
      </c>
      <c r="G22" s="38">
        <f>D22+E22+F22</f>
        <v>0</v>
      </c>
      <c r="H22" s="34" t="e">
        <f>G22/$G$34</f>
        <v>#DIV/0!</v>
      </c>
    </row>
    <row r="23" spans="2:8" ht="15.6" x14ac:dyDescent="0.3">
      <c r="B23" s="1"/>
      <c r="C23" s="3" t="s">
        <v>24</v>
      </c>
      <c r="D23" s="123"/>
      <c r="E23" s="124"/>
      <c r="F23" s="125"/>
      <c r="G23" s="39">
        <f t="shared" ref="G23:G27" si="1">D23+E23+F23</f>
        <v>0</v>
      </c>
      <c r="H23" s="35"/>
    </row>
    <row r="24" spans="2:8" ht="15.6" x14ac:dyDescent="0.3">
      <c r="B24" s="1"/>
      <c r="C24" s="5" t="s">
        <v>25</v>
      </c>
      <c r="D24" s="126"/>
      <c r="E24" s="127"/>
      <c r="F24" s="128"/>
      <c r="G24" s="40">
        <f t="shared" si="1"/>
        <v>0</v>
      </c>
      <c r="H24" s="35"/>
    </row>
    <row r="25" spans="2:8" ht="15.6" x14ac:dyDescent="0.3">
      <c r="B25" s="1"/>
      <c r="C25" s="3" t="s">
        <v>26</v>
      </c>
      <c r="D25" s="126"/>
      <c r="E25" s="127"/>
      <c r="F25" s="128"/>
      <c r="G25" s="40">
        <f t="shared" si="1"/>
        <v>0</v>
      </c>
      <c r="H25" s="35"/>
    </row>
    <row r="26" spans="2:8" ht="15.6" x14ac:dyDescent="0.3">
      <c r="B26" s="1"/>
      <c r="C26" s="3" t="s">
        <v>27</v>
      </c>
      <c r="D26" s="126"/>
      <c r="E26" s="127"/>
      <c r="F26" s="128"/>
      <c r="G26" s="40">
        <f t="shared" si="1"/>
        <v>0</v>
      </c>
      <c r="H26" s="35"/>
    </row>
    <row r="27" spans="2:8" ht="16.2" thickBot="1" x14ac:dyDescent="0.35">
      <c r="B27" s="2"/>
      <c r="C27" s="4" t="s">
        <v>28</v>
      </c>
      <c r="D27" s="129"/>
      <c r="E27" s="130"/>
      <c r="F27" s="131"/>
      <c r="G27" s="41">
        <f t="shared" si="1"/>
        <v>0</v>
      </c>
      <c r="H27" s="35"/>
    </row>
    <row r="28" spans="2:8" ht="16.2" thickBot="1" x14ac:dyDescent="0.35">
      <c r="B28" s="202" t="s">
        <v>75</v>
      </c>
      <c r="C28" s="203"/>
      <c r="D28" s="27">
        <f>D29+D30+D31+D32+D33</f>
        <v>0</v>
      </c>
      <c r="E28" s="113">
        <f>E29+E30+E31+E32+E33</f>
        <v>0</v>
      </c>
      <c r="F28" s="114">
        <f>F29+F30+F31+F32+F33</f>
        <v>0</v>
      </c>
      <c r="G28" s="38">
        <f>D28+E28+F28</f>
        <v>0</v>
      </c>
      <c r="H28" s="34" t="e">
        <f>G28/$G$34</f>
        <v>#DIV/0!</v>
      </c>
    </row>
    <row r="29" spans="2:8" ht="15.6" x14ac:dyDescent="0.3">
      <c r="B29" s="1"/>
      <c r="C29" s="3" t="s">
        <v>76</v>
      </c>
      <c r="D29" s="123"/>
      <c r="E29" s="124"/>
      <c r="F29" s="125"/>
      <c r="G29" s="39">
        <f>D29+E29+F29</f>
        <v>0</v>
      </c>
      <c r="H29" s="35"/>
    </row>
    <row r="30" spans="2:8" ht="15.6" x14ac:dyDescent="0.3">
      <c r="B30" s="1"/>
      <c r="C30" s="5" t="s">
        <v>77</v>
      </c>
      <c r="D30" s="126"/>
      <c r="E30" s="127"/>
      <c r="F30" s="128"/>
      <c r="G30" s="40">
        <f t="shared" si="0"/>
        <v>0</v>
      </c>
      <c r="H30" s="35"/>
    </row>
    <row r="31" spans="2:8" ht="15.6" x14ac:dyDescent="0.3">
      <c r="B31" s="1"/>
      <c r="C31" s="3" t="s">
        <v>78</v>
      </c>
      <c r="D31" s="126"/>
      <c r="E31" s="127"/>
      <c r="F31" s="128"/>
      <c r="G31" s="40">
        <f t="shared" si="0"/>
        <v>0</v>
      </c>
      <c r="H31" s="35"/>
    </row>
    <row r="32" spans="2:8" ht="15.6" x14ac:dyDescent="0.3">
      <c r="B32" s="1"/>
      <c r="C32" s="3" t="s">
        <v>79</v>
      </c>
      <c r="D32" s="126"/>
      <c r="E32" s="127"/>
      <c r="F32" s="128"/>
      <c r="G32" s="40">
        <f t="shared" si="0"/>
        <v>0</v>
      </c>
      <c r="H32" s="35"/>
    </row>
    <row r="33" spans="2:24" ht="16.2" thickBot="1" x14ac:dyDescent="0.35">
      <c r="B33" s="2"/>
      <c r="C33" s="4" t="s">
        <v>9</v>
      </c>
      <c r="D33" s="129"/>
      <c r="E33" s="130"/>
      <c r="F33" s="131"/>
      <c r="G33" s="41">
        <f t="shared" si="0"/>
        <v>0</v>
      </c>
      <c r="H33" s="35"/>
    </row>
    <row r="34" spans="2:24" ht="24.75" customHeight="1" thickBot="1" x14ac:dyDescent="0.35">
      <c r="B34" s="254" t="s">
        <v>29</v>
      </c>
      <c r="C34" s="255"/>
      <c r="D34" s="93">
        <f>D5+D9+D12+D15+D18+D22+D28</f>
        <v>0</v>
      </c>
      <c r="E34" s="93">
        <f>E5+E9+E12+E15+E18+E22+E28</f>
        <v>0</v>
      </c>
      <c r="F34" s="93">
        <f>F5+F9+F12+F15+F18+F22+F28</f>
        <v>0</v>
      </c>
      <c r="G34" s="117"/>
      <c r="H34" s="94" t="e">
        <f>G34/$G$34</f>
        <v>#DIV/0!</v>
      </c>
    </row>
    <row r="35" spans="2:24" ht="18.600000000000001" thickBot="1" x14ac:dyDescent="0.35">
      <c r="B35" s="190" t="s">
        <v>80</v>
      </c>
      <c r="C35" s="191"/>
      <c r="D35" s="191"/>
      <c r="E35" s="191"/>
      <c r="F35" s="192"/>
      <c r="G35" s="118">
        <f>IF(G34*2%&gt;50000,50000,G34*2%)</f>
        <v>0</v>
      </c>
      <c r="H35" s="106"/>
    </row>
    <row r="36" spans="2:24" ht="18.600000000000001" thickBot="1" x14ac:dyDescent="0.35">
      <c r="B36" s="193" t="s">
        <v>31</v>
      </c>
      <c r="C36" s="194"/>
      <c r="D36" s="194"/>
      <c r="E36" s="194"/>
      <c r="F36" s="195"/>
      <c r="G36" s="119">
        <f>G34+G35</f>
        <v>0</v>
      </c>
      <c r="H36" s="36"/>
    </row>
    <row r="38" spans="2:24" x14ac:dyDescent="0.3">
      <c r="B38" s="199" t="s">
        <v>33</v>
      </c>
      <c r="C38" s="199"/>
      <c r="D38" s="199"/>
      <c r="E38" s="199"/>
      <c r="F38" s="199"/>
      <c r="G38" s="199"/>
      <c r="H38" s="199"/>
    </row>
    <row r="39" spans="2:24" ht="48" customHeight="1" x14ac:dyDescent="0.3">
      <c r="B39" s="201" t="s">
        <v>34</v>
      </c>
      <c r="C39" s="201"/>
      <c r="D39" s="201"/>
      <c r="E39" s="201"/>
      <c r="F39" s="201"/>
      <c r="G39" s="201"/>
      <c r="H39" s="201"/>
    </row>
    <row r="40" spans="2:24" ht="28.95" customHeight="1" x14ac:dyDescent="0.3">
      <c r="B40" s="258" t="s">
        <v>100</v>
      </c>
      <c r="C40" s="199"/>
      <c r="D40" s="199"/>
      <c r="E40" s="199"/>
      <c r="F40" s="199"/>
      <c r="G40" s="199"/>
      <c r="H40" s="199"/>
    </row>
    <row r="41" spans="2:24" x14ac:dyDescent="0.3">
      <c r="B41" s="199" t="s">
        <v>35</v>
      </c>
      <c r="C41" s="199"/>
      <c r="D41" s="199"/>
      <c r="E41" s="199"/>
      <c r="F41" s="199"/>
      <c r="G41" s="199"/>
      <c r="H41" s="199"/>
    </row>
    <row r="42" spans="2:24" x14ac:dyDescent="0.3">
      <c r="B42" s="199" t="s">
        <v>36</v>
      </c>
      <c r="C42" s="199"/>
      <c r="D42" s="199"/>
      <c r="E42" s="199"/>
      <c r="F42" s="199"/>
      <c r="G42" s="199"/>
      <c r="H42" s="199"/>
    </row>
    <row r="43" spans="2:24" ht="15" thickBot="1" x14ac:dyDescent="0.35"/>
    <row r="44" spans="2:24" ht="29.25" customHeight="1" thickBot="1" x14ac:dyDescent="0.35">
      <c r="B44" s="178" t="s">
        <v>110</v>
      </c>
      <c r="C44" s="178"/>
      <c r="D44" s="178"/>
      <c r="E44" s="178"/>
      <c r="F44" s="178"/>
      <c r="G44" s="178"/>
      <c r="H44" s="178"/>
      <c r="J44" s="206" t="s">
        <v>104</v>
      </c>
      <c r="K44" s="207"/>
      <c r="L44" s="207"/>
      <c r="M44" s="207"/>
      <c r="N44" s="207"/>
      <c r="O44" s="207"/>
      <c r="P44" s="208"/>
      <c r="R44" s="206" t="s">
        <v>102</v>
      </c>
      <c r="S44" s="207"/>
      <c r="T44" s="207"/>
      <c r="U44" s="207"/>
      <c r="V44" s="207"/>
      <c r="W44" s="207"/>
      <c r="X44" s="208"/>
    </row>
    <row r="45" spans="2:24" s="9" customFormat="1" ht="25.2" customHeight="1" thickBot="1" x14ac:dyDescent="0.35">
      <c r="B45" s="19"/>
      <c r="C45" s="19"/>
      <c r="D45" s="19"/>
      <c r="E45" s="19"/>
      <c r="F45" s="19"/>
      <c r="G45" s="19"/>
      <c r="H45" s="19"/>
      <c r="J45" s="76"/>
      <c r="K45" s="177" t="s">
        <v>101</v>
      </c>
      <c r="L45" s="173" t="s">
        <v>0</v>
      </c>
      <c r="M45" s="78" t="s">
        <v>1</v>
      </c>
      <c r="N45" s="86" t="s">
        <v>2</v>
      </c>
      <c r="O45" s="87" t="s">
        <v>3</v>
      </c>
      <c r="P45" s="87" t="s">
        <v>98</v>
      </c>
      <c r="R45" s="76"/>
      <c r="S45" s="77" t="s">
        <v>101</v>
      </c>
      <c r="T45" s="77" t="s">
        <v>0</v>
      </c>
      <c r="U45" s="78" t="s">
        <v>1</v>
      </c>
      <c r="V45" s="86" t="s">
        <v>2</v>
      </c>
      <c r="W45" s="87" t="s">
        <v>3</v>
      </c>
      <c r="X45" s="87" t="s">
        <v>98</v>
      </c>
    </row>
    <row r="46" spans="2:24" s="9" customFormat="1" ht="21.75" customHeight="1" thickTop="1" x14ac:dyDescent="0.3">
      <c r="B46" s="225" t="s">
        <v>81</v>
      </c>
      <c r="C46" s="226"/>
      <c r="D46" s="226"/>
      <c r="E46" s="226"/>
      <c r="F46" s="226"/>
      <c r="G46" s="226"/>
      <c r="H46" s="227"/>
      <c r="J46" s="74" t="s">
        <v>38</v>
      </c>
      <c r="K46" s="74"/>
      <c r="L46" s="174"/>
      <c r="M46" s="133"/>
      <c r="N46" s="134"/>
      <c r="O46" s="83">
        <f>L46+M46+N46</f>
        <v>0</v>
      </c>
      <c r="P46" s="163" t="e">
        <f>O46/$O$56</f>
        <v>#DIV/0!</v>
      </c>
      <c r="R46" s="74" t="s">
        <v>38</v>
      </c>
      <c r="S46" s="152"/>
      <c r="T46" s="132"/>
      <c r="U46" s="133"/>
      <c r="V46" s="134"/>
      <c r="W46" s="83">
        <f>T46+U46+V46</f>
        <v>0</v>
      </c>
      <c r="X46" s="164" t="e">
        <f>W46/$W$56</f>
        <v>#DIV/0!</v>
      </c>
    </row>
    <row r="47" spans="2:24" ht="15.6" x14ac:dyDescent="0.3">
      <c r="B47" s="235"/>
      <c r="C47" s="236"/>
      <c r="D47" s="11" t="s">
        <v>0</v>
      </c>
      <c r="E47" s="11" t="s">
        <v>1</v>
      </c>
      <c r="F47" s="11" t="s">
        <v>2</v>
      </c>
      <c r="G47" s="15" t="s">
        <v>3</v>
      </c>
      <c r="H47" s="12" t="s">
        <v>4</v>
      </c>
      <c r="I47" s="65"/>
      <c r="J47" s="74" t="s">
        <v>39</v>
      </c>
      <c r="K47" s="74"/>
      <c r="M47" s="136"/>
      <c r="N47" s="137"/>
      <c r="O47" s="84">
        <f>L48+M47+N47</f>
        <v>0</v>
      </c>
      <c r="P47" s="163" t="e">
        <f t="shared" ref="P47:P55" si="2">O47/$O$56</f>
        <v>#DIV/0!</v>
      </c>
      <c r="R47" s="74" t="s">
        <v>39</v>
      </c>
      <c r="S47" s="152"/>
      <c r="T47" s="135"/>
      <c r="U47" s="136"/>
      <c r="V47" s="137"/>
      <c r="W47" s="84">
        <f t="shared" ref="W47:W55" si="3">T47+U47+V47</f>
        <v>0</v>
      </c>
      <c r="X47" s="74" t="e">
        <f>W47/$W$56</f>
        <v>#DIV/0!</v>
      </c>
    </row>
    <row r="48" spans="2:24" ht="15.6" x14ac:dyDescent="0.3">
      <c r="B48" s="234" t="s">
        <v>82</v>
      </c>
      <c r="C48" s="210"/>
      <c r="D48" s="28"/>
      <c r="E48" s="28"/>
      <c r="F48" s="28"/>
      <c r="G48" s="29">
        <f>SUM(G50:G53)</f>
        <v>0</v>
      </c>
      <c r="H48" s="50"/>
      <c r="J48" s="74" t="s">
        <v>41</v>
      </c>
      <c r="K48" s="74"/>
      <c r="L48" s="175"/>
      <c r="M48" s="136"/>
      <c r="N48" s="137"/>
      <c r="O48" s="84">
        <f>L49+M48+N48</f>
        <v>0</v>
      </c>
      <c r="P48" s="163" t="e">
        <f t="shared" si="2"/>
        <v>#DIV/0!</v>
      </c>
      <c r="R48" s="74" t="s">
        <v>41</v>
      </c>
      <c r="S48" s="152"/>
      <c r="T48" s="135"/>
      <c r="U48" s="136"/>
      <c r="V48" s="137"/>
      <c r="W48" s="84">
        <f t="shared" si="3"/>
        <v>0</v>
      </c>
      <c r="X48" s="74" t="e">
        <f t="shared" ref="X48:X55" si="4">W48/$W$56</f>
        <v>#DIV/0!</v>
      </c>
    </row>
    <row r="49" spans="2:28" ht="20.25" customHeight="1" x14ac:dyDescent="0.3">
      <c r="B49" s="55"/>
      <c r="C49" s="52" t="s">
        <v>42</v>
      </c>
      <c r="D49" s="120"/>
      <c r="E49" s="120"/>
      <c r="F49" s="121"/>
      <c r="G49" s="53"/>
      <c r="H49" s="54"/>
      <c r="J49" s="74" t="s">
        <v>43</v>
      </c>
      <c r="K49" s="74"/>
      <c r="L49" s="175"/>
      <c r="M49" s="136"/>
      <c r="N49" s="137"/>
      <c r="O49" s="84">
        <f t="shared" ref="O49:O55" si="5">L49+M49+N49</f>
        <v>0</v>
      </c>
      <c r="P49" s="163" t="e">
        <f t="shared" si="2"/>
        <v>#DIV/0!</v>
      </c>
      <c r="R49" s="74" t="s">
        <v>43</v>
      </c>
      <c r="S49" s="152"/>
      <c r="T49" s="135"/>
      <c r="U49" s="136"/>
      <c r="V49" s="137"/>
      <c r="W49" s="84">
        <f t="shared" si="3"/>
        <v>0</v>
      </c>
      <c r="X49" s="74" t="e">
        <f t="shared" si="4"/>
        <v>#DIV/0!</v>
      </c>
    </row>
    <row r="50" spans="2:28" ht="15.6" x14ac:dyDescent="0.3">
      <c r="B50" s="211" t="s">
        <v>83</v>
      </c>
      <c r="C50" s="44" t="s">
        <v>84</v>
      </c>
      <c r="D50" s="45">
        <f>L56</f>
        <v>0</v>
      </c>
      <c r="E50" s="45">
        <f>M56</f>
        <v>0</v>
      </c>
      <c r="F50" s="45">
        <f t="shared" ref="F50" si="6">N56</f>
        <v>0</v>
      </c>
      <c r="G50" s="48">
        <f t="shared" ref="G50:G56" si="7">D50+E50+F50</f>
        <v>0</v>
      </c>
      <c r="H50" s="249" t="e">
        <f>(G50+G51+G52+G53)/G60</f>
        <v>#DIV/0!</v>
      </c>
      <c r="J50" s="74" t="s">
        <v>46</v>
      </c>
      <c r="K50" s="74"/>
      <c r="L50" s="175"/>
      <c r="M50" s="136"/>
      <c r="N50" s="137"/>
      <c r="O50" s="84">
        <f t="shared" si="5"/>
        <v>0</v>
      </c>
      <c r="P50" s="163" t="e">
        <f t="shared" si="2"/>
        <v>#DIV/0!</v>
      </c>
      <c r="R50" s="74" t="s">
        <v>46</v>
      </c>
      <c r="S50" s="152"/>
      <c r="T50" s="135"/>
      <c r="U50" s="136"/>
      <c r="V50" s="137"/>
      <c r="W50" s="84">
        <f t="shared" si="3"/>
        <v>0</v>
      </c>
      <c r="X50" s="74" t="e">
        <f t="shared" si="4"/>
        <v>#DIV/0!</v>
      </c>
    </row>
    <row r="51" spans="2:28" ht="34.5" customHeight="1" x14ac:dyDescent="0.3">
      <c r="B51" s="212"/>
      <c r="C51" s="72" t="s">
        <v>85</v>
      </c>
      <c r="D51" s="70">
        <f>T56</f>
        <v>0</v>
      </c>
      <c r="E51" s="70">
        <f>U56</f>
        <v>0</v>
      </c>
      <c r="F51" s="70">
        <f>V56</f>
        <v>0</v>
      </c>
      <c r="G51" s="96">
        <f>D51+E51+F51</f>
        <v>0</v>
      </c>
      <c r="H51" s="250"/>
      <c r="J51" s="74" t="s">
        <v>48</v>
      </c>
      <c r="K51" s="74"/>
      <c r="L51" s="175"/>
      <c r="M51" s="136"/>
      <c r="N51" s="137"/>
      <c r="O51" s="84">
        <f t="shared" si="5"/>
        <v>0</v>
      </c>
      <c r="P51" s="163" t="e">
        <f t="shared" si="2"/>
        <v>#DIV/0!</v>
      </c>
      <c r="R51" s="74" t="s">
        <v>48</v>
      </c>
      <c r="S51" s="152"/>
      <c r="T51" s="135"/>
      <c r="U51" s="136"/>
      <c r="V51" s="137"/>
      <c r="W51" s="84">
        <f t="shared" si="3"/>
        <v>0</v>
      </c>
      <c r="X51" s="74" t="e">
        <f t="shared" si="4"/>
        <v>#DIV/0!</v>
      </c>
    </row>
    <row r="52" spans="2:28" ht="30.75" customHeight="1" x14ac:dyDescent="0.3">
      <c r="B52" s="212"/>
      <c r="C52" s="72" t="s">
        <v>86</v>
      </c>
      <c r="D52" s="70">
        <f>L70</f>
        <v>0</v>
      </c>
      <c r="E52" s="70">
        <f>M70</f>
        <v>0</v>
      </c>
      <c r="F52" s="70">
        <f>N70</f>
        <v>0</v>
      </c>
      <c r="G52" s="96">
        <f>IF((D52+E52+F52)&gt;(G50+G51),(G50+G51),(D52+E52+F52))</f>
        <v>0</v>
      </c>
      <c r="H52" s="250"/>
      <c r="I52" s="97" t="s">
        <v>87</v>
      </c>
      <c r="J52" s="74" t="s">
        <v>50</v>
      </c>
      <c r="K52" s="74"/>
      <c r="L52" s="175"/>
      <c r="M52" s="136"/>
      <c r="N52" s="137"/>
      <c r="O52" s="84">
        <f t="shared" si="5"/>
        <v>0</v>
      </c>
      <c r="P52" s="163" t="e">
        <f t="shared" si="2"/>
        <v>#DIV/0!</v>
      </c>
      <c r="R52" s="74" t="s">
        <v>50</v>
      </c>
      <c r="S52" s="152"/>
      <c r="T52" s="135"/>
      <c r="U52" s="136"/>
      <c r="V52" s="137"/>
      <c r="W52" s="84">
        <f t="shared" si="3"/>
        <v>0</v>
      </c>
      <c r="X52" s="74" t="e">
        <f t="shared" si="4"/>
        <v>#DIV/0!</v>
      </c>
    </row>
    <row r="53" spans="2:28" ht="15.6" x14ac:dyDescent="0.3">
      <c r="B53" s="213"/>
      <c r="C53" s="46" t="s">
        <v>49</v>
      </c>
      <c r="D53" s="222"/>
      <c r="E53" s="223"/>
      <c r="F53" s="256"/>
      <c r="G53" s="49">
        <f>D65</f>
        <v>0</v>
      </c>
      <c r="H53" s="251"/>
      <c r="I53" s="64"/>
      <c r="J53" s="74" t="s">
        <v>52</v>
      </c>
      <c r="K53" s="74"/>
      <c r="L53" s="175"/>
      <c r="M53" s="136"/>
      <c r="N53" s="137"/>
      <c r="O53" s="84">
        <f t="shared" si="5"/>
        <v>0</v>
      </c>
      <c r="P53" s="163" t="e">
        <f t="shared" si="2"/>
        <v>#DIV/0!</v>
      </c>
      <c r="R53" s="74" t="s">
        <v>52</v>
      </c>
      <c r="S53" s="152"/>
      <c r="T53" s="135"/>
      <c r="U53" s="136"/>
      <c r="V53" s="137"/>
      <c r="W53" s="84">
        <f t="shared" si="3"/>
        <v>0</v>
      </c>
      <c r="X53" s="74" t="e">
        <f t="shared" si="4"/>
        <v>#DIV/0!</v>
      </c>
    </row>
    <row r="54" spans="2:28" ht="15.6" x14ac:dyDescent="0.3">
      <c r="B54" s="234" t="s">
        <v>51</v>
      </c>
      <c r="C54" s="210"/>
      <c r="D54" s="28"/>
      <c r="E54" s="28"/>
      <c r="F54" s="28"/>
      <c r="G54" s="29">
        <f>SUM(G55:G59)</f>
        <v>0</v>
      </c>
      <c r="H54" s="169" t="e">
        <f>G54/G60</f>
        <v>#DIV/0!</v>
      </c>
      <c r="J54" s="74" t="s">
        <v>55</v>
      </c>
      <c r="K54" s="74"/>
      <c r="L54" s="175"/>
      <c r="M54" s="136"/>
      <c r="N54" s="137"/>
      <c r="O54" s="84">
        <f t="shared" si="5"/>
        <v>0</v>
      </c>
      <c r="P54" s="163" t="e">
        <f t="shared" si="2"/>
        <v>#DIV/0!</v>
      </c>
      <c r="R54" s="74" t="s">
        <v>55</v>
      </c>
      <c r="S54" s="152"/>
      <c r="T54" s="135"/>
      <c r="U54" s="136"/>
      <c r="V54" s="137"/>
      <c r="W54" s="84">
        <f t="shared" si="3"/>
        <v>0</v>
      </c>
      <c r="X54" s="74" t="e">
        <f t="shared" si="4"/>
        <v>#DIV/0!</v>
      </c>
    </row>
    <row r="55" spans="2:28" ht="30" customHeight="1" thickBot="1" x14ac:dyDescent="0.35">
      <c r="B55" s="211" t="s">
        <v>88</v>
      </c>
      <c r="C55" s="44" t="s">
        <v>89</v>
      </c>
      <c r="D55" s="142"/>
      <c r="E55" s="142"/>
      <c r="F55" s="142"/>
      <c r="G55" s="48">
        <f t="shared" si="7"/>
        <v>0</v>
      </c>
      <c r="H55" s="249" t="e">
        <f>(G55+G56+G57)/G60</f>
        <v>#DIV/0!</v>
      </c>
      <c r="J55" s="75" t="s">
        <v>57</v>
      </c>
      <c r="K55" s="75"/>
      <c r="L55" s="176"/>
      <c r="M55" s="139"/>
      <c r="N55" s="140"/>
      <c r="O55" s="85">
        <f t="shared" si="5"/>
        <v>0</v>
      </c>
      <c r="P55" s="163" t="e">
        <f t="shared" si="2"/>
        <v>#DIV/0!</v>
      </c>
      <c r="R55" s="75" t="s">
        <v>57</v>
      </c>
      <c r="S55" s="151"/>
      <c r="T55" s="138"/>
      <c r="U55" s="139"/>
      <c r="V55" s="140"/>
      <c r="W55" s="85">
        <f t="shared" si="3"/>
        <v>0</v>
      </c>
      <c r="X55" s="74" t="e">
        <f t="shared" si="4"/>
        <v>#DIV/0!</v>
      </c>
    </row>
    <row r="56" spans="2:28" ht="30" customHeight="1" thickBot="1" x14ac:dyDescent="0.35">
      <c r="B56" s="212"/>
      <c r="C56" s="72" t="s">
        <v>56</v>
      </c>
      <c r="D56" s="70">
        <f>D49*4000</f>
        <v>0</v>
      </c>
      <c r="E56" s="70">
        <f t="shared" ref="E56:F56" si="8">E49*4000</f>
        <v>0</v>
      </c>
      <c r="F56" s="70">
        <f t="shared" si="8"/>
        <v>0</v>
      </c>
      <c r="G56" s="96">
        <f t="shared" si="7"/>
        <v>0</v>
      </c>
      <c r="H56" s="250"/>
      <c r="J56" s="92" t="s">
        <v>3</v>
      </c>
      <c r="K56" s="153"/>
      <c r="L56" s="81">
        <f>SUM(L46:L55)</f>
        <v>0</v>
      </c>
      <c r="M56" s="82">
        <f t="shared" ref="M56:N56" si="9">SUM(M46:M55)</f>
        <v>0</v>
      </c>
      <c r="N56" s="88">
        <f t="shared" si="9"/>
        <v>0</v>
      </c>
      <c r="O56" s="89">
        <f>SUM(O46:O55)</f>
        <v>0</v>
      </c>
      <c r="P56" s="89"/>
      <c r="R56" s="92" t="s">
        <v>3</v>
      </c>
      <c r="S56" s="153"/>
      <c r="T56" s="79">
        <f>SUM(T46:T55)</f>
        <v>0</v>
      </c>
      <c r="U56" s="80">
        <f t="shared" ref="U56:W56" si="10">SUM(U46:U55)</f>
        <v>0</v>
      </c>
      <c r="V56" s="90">
        <f t="shared" si="10"/>
        <v>0</v>
      </c>
      <c r="W56" s="91">
        <f t="shared" si="10"/>
        <v>0</v>
      </c>
      <c r="X56" s="76"/>
    </row>
    <row r="57" spans="2:28" ht="16.2" thickBot="1" x14ac:dyDescent="0.35">
      <c r="B57" s="213"/>
      <c r="C57" s="46" t="s">
        <v>97</v>
      </c>
      <c r="D57" s="222"/>
      <c r="E57" s="223"/>
      <c r="F57" s="256"/>
      <c r="G57" s="49">
        <f>D66</f>
        <v>0</v>
      </c>
      <c r="H57" s="251"/>
    </row>
    <row r="58" spans="2:28" ht="20.399999999999999" thickBot="1" x14ac:dyDescent="0.35">
      <c r="B58" s="16"/>
      <c r="C58" s="14" t="s">
        <v>58</v>
      </c>
      <c r="D58" s="32"/>
      <c r="E58" s="32"/>
      <c r="F58" s="32"/>
      <c r="G58" s="33">
        <f>D58+E58+F58</f>
        <v>0</v>
      </c>
      <c r="H58" s="170" t="e">
        <f>G58/G60</f>
        <v>#DIV/0!</v>
      </c>
      <c r="J58" s="206" t="s">
        <v>90</v>
      </c>
      <c r="K58" s="207"/>
      <c r="L58" s="207"/>
      <c r="M58" s="207"/>
      <c r="N58" s="207"/>
      <c r="O58" s="207"/>
      <c r="P58" s="208"/>
    </row>
    <row r="59" spans="2:28" ht="30.6" customHeight="1" thickBot="1" x14ac:dyDescent="0.35">
      <c r="B59" s="13"/>
      <c r="C59" s="14" t="s">
        <v>91</v>
      </c>
      <c r="D59" s="30">
        <f>D49*3500</f>
        <v>0</v>
      </c>
      <c r="E59" s="30">
        <f t="shared" ref="E59:F59" si="11">E49*3500</f>
        <v>0</v>
      </c>
      <c r="F59" s="30">
        <f t="shared" si="11"/>
        <v>0</v>
      </c>
      <c r="G59" s="31">
        <f>D59+E59+F59</f>
        <v>0</v>
      </c>
      <c r="H59" s="171" t="e">
        <f>G59/G60</f>
        <v>#DIV/0!</v>
      </c>
      <c r="J59" s="76"/>
      <c r="K59" s="77" t="s">
        <v>101</v>
      </c>
      <c r="L59" s="77" t="s">
        <v>0</v>
      </c>
      <c r="M59" s="78" t="s">
        <v>1</v>
      </c>
      <c r="N59" s="86" t="s">
        <v>2</v>
      </c>
      <c r="O59" s="87" t="s">
        <v>3</v>
      </c>
      <c r="P59" s="87" t="s">
        <v>98</v>
      </c>
    </row>
    <row r="60" spans="2:28" ht="19.5" customHeight="1" thickBot="1" x14ac:dyDescent="0.4">
      <c r="B60" s="237" t="s">
        <v>60</v>
      </c>
      <c r="C60" s="238"/>
      <c r="D60" s="238"/>
      <c r="E60" s="238"/>
      <c r="F60" s="239"/>
      <c r="G60" s="104">
        <f>G48+G54</f>
        <v>0</v>
      </c>
      <c r="H60" s="172" t="e">
        <f>H50+H54</f>
        <v>#DIV/0!</v>
      </c>
      <c r="J60" s="74" t="s">
        <v>38</v>
      </c>
      <c r="K60" s="152"/>
      <c r="L60" s="154"/>
      <c r="M60" s="155"/>
      <c r="N60" s="156"/>
      <c r="O60" s="157">
        <f>L60+M60+N60</f>
        <v>0</v>
      </c>
      <c r="P60" s="165" t="e">
        <f>O60/$O$70</f>
        <v>#DIV/0!</v>
      </c>
    </row>
    <row r="61" spans="2:28" ht="15.75" customHeight="1" thickTop="1" x14ac:dyDescent="0.3">
      <c r="B61" s="257"/>
      <c r="C61" s="257"/>
      <c r="D61" s="257"/>
      <c r="E61" s="257"/>
      <c r="F61" s="257"/>
      <c r="G61" s="257"/>
      <c r="H61" s="257"/>
      <c r="J61" s="74" t="s">
        <v>39</v>
      </c>
      <c r="K61" s="152"/>
      <c r="L61" s="135"/>
      <c r="M61" s="136"/>
      <c r="N61" s="137"/>
      <c r="O61" s="84">
        <f t="shared" ref="O61:O69" si="12">L61+M61+N61</f>
        <v>0</v>
      </c>
      <c r="P61" s="163" t="e">
        <f>O61/$O$70</f>
        <v>#DIV/0!</v>
      </c>
      <c r="AB61" t="s">
        <v>61</v>
      </c>
    </row>
    <row r="62" spans="2:28" s="9" customFormat="1" ht="21.75" customHeight="1" thickBot="1" x14ac:dyDescent="0.35">
      <c r="B62"/>
      <c r="C62"/>
      <c r="D62"/>
      <c r="E62"/>
      <c r="F62"/>
      <c r="G62"/>
      <c r="H62"/>
      <c r="J62" s="74" t="s">
        <v>41</v>
      </c>
      <c r="K62" s="152"/>
      <c r="L62" s="135"/>
      <c r="M62" s="136"/>
      <c r="N62" s="137"/>
      <c r="O62" s="84">
        <f t="shared" si="12"/>
        <v>0</v>
      </c>
      <c r="P62" s="163" t="e">
        <f t="shared" ref="P62:P69" si="13">O62/$O$70</f>
        <v>#DIV/0!</v>
      </c>
      <c r="AB62" s="9" t="s">
        <v>63</v>
      </c>
    </row>
    <row r="63" spans="2:28" ht="14.7" customHeight="1" thickTop="1" x14ac:dyDescent="0.3">
      <c r="B63" s="231" t="s">
        <v>62</v>
      </c>
      <c r="C63" s="232"/>
      <c r="D63" s="233"/>
      <c r="E63" s="9"/>
      <c r="F63" s="9"/>
      <c r="G63" s="9"/>
      <c r="H63" s="9"/>
      <c r="J63" s="74" t="s">
        <v>43</v>
      </c>
      <c r="K63" s="152"/>
      <c r="L63" s="135"/>
      <c r="M63" s="136"/>
      <c r="N63" s="137"/>
      <c r="O63" s="84">
        <f t="shared" si="12"/>
        <v>0</v>
      </c>
      <c r="P63" s="163" t="e">
        <f t="shared" si="13"/>
        <v>#DIV/0!</v>
      </c>
    </row>
    <row r="64" spans="2:28" ht="19.5" customHeight="1" x14ac:dyDescent="0.3">
      <c r="B64" s="243" t="s">
        <v>92</v>
      </c>
      <c r="C64" s="244"/>
      <c r="D64" s="168">
        <f>D65+D66</f>
        <v>0</v>
      </c>
      <c r="E64" t="s">
        <v>65</v>
      </c>
      <c r="J64" s="74" t="s">
        <v>46</v>
      </c>
      <c r="K64" s="152"/>
      <c r="L64" s="135"/>
      <c r="M64" s="136"/>
      <c r="N64" s="137"/>
      <c r="O64" s="84">
        <f t="shared" si="12"/>
        <v>0</v>
      </c>
      <c r="P64" s="163" t="e">
        <f t="shared" si="13"/>
        <v>#DIV/0!</v>
      </c>
    </row>
    <row r="65" spans="2:16" ht="31.5" customHeight="1" x14ac:dyDescent="0.3">
      <c r="B65" s="13"/>
      <c r="C65" s="14" t="s">
        <v>93</v>
      </c>
      <c r="D65" s="95">
        <f>IF(G34*1.6/100&gt;40000,40000,G34*1.6%)</f>
        <v>0</v>
      </c>
      <c r="E65" s="64"/>
      <c r="F65" s="10"/>
      <c r="G65" s="18"/>
      <c r="J65" s="74" t="s">
        <v>48</v>
      </c>
      <c r="K65" s="152"/>
      <c r="L65" s="135"/>
      <c r="M65" s="136"/>
      <c r="N65" s="137"/>
      <c r="O65" s="84">
        <f t="shared" si="12"/>
        <v>0</v>
      </c>
      <c r="P65" s="163" t="e">
        <f t="shared" si="13"/>
        <v>#DIV/0!</v>
      </c>
    </row>
    <row r="66" spans="2:16" ht="32.25" customHeight="1" x14ac:dyDescent="0.3">
      <c r="B66" s="13"/>
      <c r="C66" s="14" t="s">
        <v>96</v>
      </c>
      <c r="D66" s="95">
        <f>IF(G34*0.4/100&gt;10000,10000,G34*0.4%)</f>
        <v>0</v>
      </c>
      <c r="E66" s="64"/>
      <c r="J66" s="74" t="s">
        <v>50</v>
      </c>
      <c r="K66" s="152"/>
      <c r="L66" s="135"/>
      <c r="M66" s="136"/>
      <c r="N66" s="137"/>
      <c r="O66" s="84">
        <f t="shared" si="12"/>
        <v>0</v>
      </c>
      <c r="P66" s="163" t="e">
        <f t="shared" si="13"/>
        <v>#DIV/0!</v>
      </c>
    </row>
    <row r="67" spans="2:16" x14ac:dyDescent="0.3">
      <c r="B67" s="245" t="s">
        <v>112</v>
      </c>
      <c r="C67" s="246"/>
      <c r="D67" s="247"/>
      <c r="J67" s="74" t="s">
        <v>52</v>
      </c>
      <c r="K67" s="152"/>
      <c r="L67" s="135"/>
      <c r="M67" s="136"/>
      <c r="N67" s="137"/>
      <c r="O67" s="84">
        <f t="shared" si="12"/>
        <v>0</v>
      </c>
      <c r="P67" s="163" t="e">
        <f t="shared" si="13"/>
        <v>#DIV/0!</v>
      </c>
    </row>
    <row r="68" spans="2:16" s="9" customFormat="1" ht="49.5" customHeight="1" thickBot="1" x14ac:dyDescent="0.35">
      <c r="B68" s="8"/>
      <c r="C68" s="17" t="s">
        <v>67</v>
      </c>
      <c r="D68" s="62" t="e">
        <f>IF(G68="oui",(G5+G9+G12+G15+G18)*27/100*H55,0)</f>
        <v>#DIV/0!</v>
      </c>
      <c r="E68" s="10" t="s">
        <v>68</v>
      </c>
      <c r="F68" s="10" t="s">
        <v>69</v>
      </c>
      <c r="G68" s="141" t="s">
        <v>61</v>
      </c>
      <c r="H68"/>
      <c r="J68" s="74" t="s">
        <v>55</v>
      </c>
      <c r="K68" s="152"/>
      <c r="L68" s="135"/>
      <c r="M68" s="136"/>
      <c r="N68" s="137"/>
      <c r="O68" s="84">
        <f t="shared" si="12"/>
        <v>0</v>
      </c>
      <c r="P68" s="163" t="e">
        <f t="shared" si="13"/>
        <v>#DIV/0!</v>
      </c>
    </row>
    <row r="69" spans="2:16" s="9" customFormat="1" ht="21.75" customHeight="1" thickTop="1" thickBot="1" x14ac:dyDescent="0.35">
      <c r="B69"/>
      <c r="C69"/>
      <c r="D69"/>
      <c r="E69"/>
      <c r="F69"/>
      <c r="G69"/>
      <c r="H69"/>
      <c r="J69" s="74" t="s">
        <v>57</v>
      </c>
      <c r="K69" s="152"/>
      <c r="L69" s="158"/>
      <c r="M69" s="159"/>
      <c r="N69" s="160"/>
      <c r="O69" s="161">
        <f t="shared" si="12"/>
        <v>0</v>
      </c>
      <c r="P69" s="163" t="e">
        <f t="shared" si="13"/>
        <v>#DIV/0!</v>
      </c>
    </row>
    <row r="70" spans="2:16" ht="16.8" thickTop="1" thickBot="1" x14ac:dyDescent="0.35">
      <c r="B70" s="231" t="s">
        <v>70</v>
      </c>
      <c r="C70" s="232"/>
      <c r="D70" s="233"/>
      <c r="E70" s="9"/>
      <c r="F70" s="9"/>
      <c r="G70" s="9"/>
      <c r="H70" s="9"/>
      <c r="J70" s="92" t="s">
        <v>3</v>
      </c>
      <c r="K70" s="153"/>
      <c r="L70" s="81">
        <f>SUM(L60:L69)</f>
        <v>0</v>
      </c>
      <c r="M70" s="82">
        <f t="shared" ref="M70" si="14">SUM(M60:M69)</f>
        <v>0</v>
      </c>
      <c r="N70" s="88">
        <f t="shared" ref="N70" si="15">SUM(N60:N69)</f>
        <v>0</v>
      </c>
      <c r="O70" s="89">
        <f t="shared" ref="O70" si="16">SUM(O60:O69)</f>
        <v>0</v>
      </c>
      <c r="P70" s="162"/>
    </row>
    <row r="71" spans="2:16" ht="17.25" customHeight="1" x14ac:dyDescent="0.3">
      <c r="B71" s="13"/>
      <c r="C71" s="166" t="s">
        <v>71</v>
      </c>
      <c r="D71" s="37">
        <f>G55</f>
        <v>0</v>
      </c>
    </row>
    <row r="72" spans="2:16" ht="19.5" customHeight="1" x14ac:dyDescent="0.3">
      <c r="B72" s="13"/>
      <c r="C72" s="166" t="s">
        <v>111</v>
      </c>
      <c r="D72" s="37">
        <f>D66</f>
        <v>0</v>
      </c>
    </row>
    <row r="73" spans="2:16" ht="34.5" customHeight="1" x14ac:dyDescent="0.3">
      <c r="B73" s="13"/>
      <c r="C73" s="166" t="s">
        <v>72</v>
      </c>
      <c r="D73" s="37" t="e">
        <f>D68</f>
        <v>#DIV/0!</v>
      </c>
    </row>
    <row r="74" spans="2:16" ht="30.6" customHeight="1" thickBot="1" x14ac:dyDescent="0.35">
      <c r="B74" s="252" t="s">
        <v>73</v>
      </c>
      <c r="C74" s="253"/>
      <c r="D74" s="107" t="e">
        <f>D71+D72+D73</f>
        <v>#DIV/0!</v>
      </c>
    </row>
    <row r="75" spans="2:16" ht="15" thickTop="1" x14ac:dyDescent="0.3"/>
    <row r="76" spans="2:16" ht="41.25" customHeight="1" x14ac:dyDescent="0.3"/>
    <row r="77" spans="2:16" ht="36.6" customHeight="1" x14ac:dyDescent="0.35">
      <c r="B77" s="240" t="s">
        <v>105</v>
      </c>
      <c r="C77" s="240"/>
      <c r="D77" s="63" t="e">
        <f>(G56+G59)/G60</f>
        <v>#DIV/0!</v>
      </c>
    </row>
  </sheetData>
  <mergeCells count="40">
    <mergeCell ref="D3:H3"/>
    <mergeCell ref="B38:H38"/>
    <mergeCell ref="B39:H39"/>
    <mergeCell ref="B42:H42"/>
    <mergeCell ref="B41:H41"/>
    <mergeCell ref="B40:H40"/>
    <mergeCell ref="B35:F35"/>
    <mergeCell ref="B36:F36"/>
    <mergeCell ref="B77:C77"/>
    <mergeCell ref="B15:C15"/>
    <mergeCell ref="B2:H2"/>
    <mergeCell ref="B5:C5"/>
    <mergeCell ref="B9:C9"/>
    <mergeCell ref="B12:C12"/>
    <mergeCell ref="B4:C4"/>
    <mergeCell ref="B18:C18"/>
    <mergeCell ref="B22:C22"/>
    <mergeCell ref="B34:C34"/>
    <mergeCell ref="B28:C28"/>
    <mergeCell ref="D53:F53"/>
    <mergeCell ref="D57:F57"/>
    <mergeCell ref="B61:H61"/>
    <mergeCell ref="B50:B53"/>
    <mergeCell ref="B70:D70"/>
    <mergeCell ref="B74:C74"/>
    <mergeCell ref="B67:D67"/>
    <mergeCell ref="B64:C64"/>
    <mergeCell ref="B55:B57"/>
    <mergeCell ref="B63:D63"/>
    <mergeCell ref="B60:F60"/>
    <mergeCell ref="H55:H57"/>
    <mergeCell ref="J44:P44"/>
    <mergeCell ref="J58:P58"/>
    <mergeCell ref="R44:X44"/>
    <mergeCell ref="B44:H44"/>
    <mergeCell ref="B46:H46"/>
    <mergeCell ref="H50:H53"/>
    <mergeCell ref="B48:C48"/>
    <mergeCell ref="B54:C54"/>
    <mergeCell ref="B47:C47"/>
  </mergeCells>
  <conditionalFormatting sqref="D74">
    <cfRule type="cellIs" dxfId="7" priority="7" operator="greaterThan">
      <formula>1500000</formula>
    </cfRule>
  </conditionalFormatting>
  <conditionalFormatting sqref="D77">
    <cfRule type="cellIs" dxfId="6" priority="4" operator="greaterThan">
      <formula>50%</formula>
    </cfRule>
  </conditionalFormatting>
  <conditionalFormatting sqref="G36">
    <cfRule type="cellIs" dxfId="5" priority="3" operator="notEqual">
      <formula>$G$60</formula>
    </cfRule>
  </conditionalFormatting>
  <conditionalFormatting sqref="G60">
    <cfRule type="cellIs" dxfId="4" priority="1" operator="notEqual">
      <formula>$G$36</formula>
    </cfRule>
  </conditionalFormatting>
  <conditionalFormatting sqref="H15">
    <cfRule type="cellIs" dxfId="3" priority="11" operator="greaterThan">
      <formula>0.25</formula>
    </cfRule>
  </conditionalFormatting>
  <conditionalFormatting sqref="H50:H53">
    <cfRule type="cellIs" dxfId="2" priority="2" operator="lessThan">
      <formula>0.4</formula>
    </cfRule>
  </conditionalFormatting>
  <conditionalFormatting sqref="H54">
    <cfRule type="cellIs" dxfId="1" priority="9" operator="greaterThan">
      <formula>0.6</formula>
    </cfRule>
  </conditionalFormatting>
  <conditionalFormatting sqref="H55">
    <cfRule type="cellIs" dxfId="0" priority="8" operator="greaterThan">
      <formula>0.2</formula>
    </cfRule>
  </conditionalFormatting>
  <dataValidations count="2">
    <dataValidation type="list" allowBlank="1" showInputMessage="1" showErrorMessage="1" sqref="G65" xr:uid="{2F0DDCAE-9E8D-4627-B3CB-74DBA5775912}">
      <formula1>#REF!</formula1>
    </dataValidation>
    <dataValidation type="list" allowBlank="1" showInputMessage="1" showErrorMessage="1" sqref="G68" xr:uid="{00000000-0002-0000-0100-000000000000}">
      <formula1>$AB$61:$AB$62</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e98211-53b5-461f-ab6c-98d042c4e05d">
      <Terms xmlns="http://schemas.microsoft.com/office/infopath/2007/PartnerControls"/>
    </lcf76f155ced4ddcb4097134ff3c332f>
    <TaxCatchAll xmlns="a58e6a6e-7ab1-459d-88e7-25002fbad15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E243A0127F8FD428F9F7DE4DBF04769" ma:contentTypeVersion="16" ma:contentTypeDescription="Crée un document." ma:contentTypeScope="" ma:versionID="ef3437212807f3ce8496c41229a6913c">
  <xsd:schema xmlns:xsd="http://www.w3.org/2001/XMLSchema" xmlns:xs="http://www.w3.org/2001/XMLSchema" xmlns:p="http://schemas.microsoft.com/office/2006/metadata/properties" xmlns:ns2="07e98211-53b5-461f-ab6c-98d042c4e05d" xmlns:ns3="a58e6a6e-7ab1-459d-88e7-25002fbad15f" targetNamespace="http://schemas.microsoft.com/office/2006/metadata/properties" ma:root="true" ma:fieldsID="f8874c9007a834711f78ecb2832a6275" ns2:_="" ns3:_="">
    <xsd:import namespace="07e98211-53b5-461f-ab6c-98d042c4e05d"/>
    <xsd:import namespace="a58e6a6e-7ab1-459d-88e7-25002fbad1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98211-53b5-461f-ab6c-98d042c4e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478ea4ff-f9c7-4308-980b-2ff056d2a07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8e6a6e-7ab1-459d-88e7-25002fbad15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b38553b-0d3f-47ec-a671-f640167fdb6a}" ma:internalName="TaxCatchAll" ma:showField="CatchAllData" ma:web="a58e6a6e-7ab1-459d-88e7-25002fbad15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974CF6-4ACA-4252-A051-6367416AE1E0}">
  <ds:schemaRefs>
    <ds:schemaRef ds:uri="http://schemas.microsoft.com/office/2006/documentManagement/types"/>
    <ds:schemaRef ds:uri="http://purl.org/dc/elements/1.1/"/>
    <ds:schemaRef ds:uri="a58e6a6e-7ab1-459d-88e7-25002fbad15f"/>
    <ds:schemaRef ds:uri="http://purl.org/dc/dcmitype/"/>
    <ds:schemaRef ds:uri="http://schemas.microsoft.com/office/infopath/2007/PartnerControls"/>
    <ds:schemaRef ds:uri="http://purl.org/dc/terms/"/>
    <ds:schemaRef ds:uri="http://schemas.microsoft.com/office/2006/metadata/properties"/>
    <ds:schemaRef ds:uri="07e98211-53b5-461f-ab6c-98d042c4e05d"/>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68CD6CE-DB15-4B9F-B7AE-338754FAC0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98211-53b5-461f-ab6c-98d042c4e05d"/>
    <ds:schemaRef ds:uri="a58e6a6e-7ab1-459d-88e7-25002fbad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E88EC3-510B-44D4-A1AB-1B793CE7EE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8</vt:i4>
      </vt:variant>
    </vt:vector>
  </HeadingPairs>
  <TitlesOfParts>
    <vt:vector size="10" baseType="lpstr">
      <vt:lpstr>Volet PME</vt:lpstr>
      <vt:lpstr>Volet GE</vt:lpstr>
      <vt:lpstr>'Volet GE'!_ftnref1</vt:lpstr>
      <vt:lpstr>'Volet PME'!_ftnref1</vt:lpstr>
      <vt:lpstr>'Volet GE'!_ftnref2</vt:lpstr>
      <vt:lpstr>'Volet PME'!_ftnref2</vt:lpstr>
      <vt:lpstr>'Volet GE'!_ftnref3</vt:lpstr>
      <vt:lpstr>'Volet PME'!_ftnref3</vt:lpstr>
      <vt:lpstr>'Volet GE'!_ftnref4</vt:lpstr>
      <vt:lpstr>'Volet PME'!_ftnref4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 lefèvre</dc:creator>
  <cp:keywords/>
  <dc:description/>
  <cp:lastModifiedBy>Cloé Bouchard-Aubin</cp:lastModifiedBy>
  <cp:revision/>
  <dcterms:created xsi:type="dcterms:W3CDTF">2020-09-03T17:39:39Z</dcterms:created>
  <dcterms:modified xsi:type="dcterms:W3CDTF">2023-08-29T13:32:53Z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0x0101005E243A0127F8FD428F9F7DE4DBF04769</vt:lpwstr>
  </property>
  <property fmtid="{D5CDD505-2E9C-101B-9397-08002B2CF9AE}" pid="3" name="Order">
    <vt:r8>3643600</vt:r8>
  </property>
  <property fmtid="{D5CDD505-2E9C-101B-9397-08002B2CF9AE}" pid="4" name="MediaServiceImageTags">
    <vt:lpwstr/>
  </property>
</Properties>
</file>